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ophia Sironen\OneDrive - Vantaan Uusyrityskeskus ry\Työpöytä\"/>
    </mc:Choice>
  </mc:AlternateContent>
  <xr:revisionPtr revIDLastSave="0" documentId="8_{BABC8247-BB9E-47A7-9276-FA30B47257F7}" xr6:coauthVersionLast="47" xr6:coauthVersionMax="47" xr10:uidLastSave="{00000000-0000-0000-0000-000000000000}"/>
  <bookViews>
    <workbookView xWindow="-120" yWindow="-120" windowWidth="29040" windowHeight="15720" activeTab="1" xr2:uid="{00000000-000D-0000-FFFF-FFFF00000000}"/>
  </bookViews>
  <sheets>
    <sheet name="Investment calculation" sheetId="5" r:id="rId1"/>
    <sheet name="Profitability calculation" sheetId="4" r:id="rId2"/>
    <sheet name="Monthly sales projec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C19" i="4"/>
  <c r="C20" i="4"/>
  <c r="C16" i="4"/>
  <c r="C17" i="4"/>
  <c r="C21" i="4"/>
  <c r="O17" i="4" s="1"/>
  <c r="P17" i="4" s="1"/>
  <c r="Q17" i="4" s="1"/>
  <c r="C22" i="4"/>
  <c r="C23" i="4"/>
  <c r="O18" i="4" s="1"/>
  <c r="P18" i="4" s="1"/>
  <c r="Q18" i="4" s="1"/>
  <c r="C24" i="4"/>
  <c r="C25" i="4"/>
  <c r="C26" i="4"/>
  <c r="C27" i="4"/>
  <c r="C28" i="4"/>
  <c r="C29" i="4"/>
  <c r="C30" i="4"/>
  <c r="C31" i="4"/>
  <c r="C32" i="4"/>
  <c r="B9" i="4"/>
  <c r="B11" i="4" s="1"/>
  <c r="C36" i="4"/>
  <c r="O15" i="4" s="1"/>
  <c r="P15" i="4" s="1"/>
  <c r="Q15" i="4" s="1"/>
  <c r="C8" i="3"/>
  <c r="C14" i="3" s="1"/>
  <c r="C13" i="3"/>
  <c r="C12" i="4"/>
  <c r="B16" i="3"/>
  <c r="C16" i="3" s="1"/>
  <c r="E33" i="5"/>
  <c r="C7" i="4"/>
  <c r="E36" i="5"/>
  <c r="E44" i="5" s="1"/>
  <c r="B33" i="4"/>
  <c r="C8" i="4"/>
  <c r="C10" i="4"/>
  <c r="O22" i="4" s="1"/>
  <c r="P22" i="4" s="1"/>
  <c r="Q22" i="4" s="1"/>
  <c r="L16" i="3"/>
  <c r="M17" i="3"/>
  <c r="J16" i="3"/>
  <c r="K17" i="3"/>
  <c r="H16" i="3"/>
  <c r="I16" i="3"/>
  <c r="F16" i="3"/>
  <c r="G16" i="3"/>
  <c r="D16" i="3"/>
  <c r="E17" i="3"/>
  <c r="M8" i="3"/>
  <c r="M12" i="3" s="1"/>
  <c r="K8" i="3"/>
  <c r="K11" i="3" s="1"/>
  <c r="I8" i="3"/>
  <c r="I13" i="3" s="1"/>
  <c r="G8" i="3"/>
  <c r="G14" i="3" s="1"/>
  <c r="E8" i="3"/>
  <c r="E13" i="3" s="1"/>
  <c r="O21" i="4"/>
  <c r="P21" i="4"/>
  <c r="Q21" i="4" s="1"/>
  <c r="M11" i="3"/>
  <c r="M16" i="3"/>
  <c r="I17" i="3"/>
  <c r="G17" i="3"/>
  <c r="E16" i="3"/>
  <c r="E14" i="3"/>
  <c r="K16" i="3"/>
  <c r="I12" i="3" l="1"/>
  <c r="D46" i="5"/>
  <c r="O16" i="4"/>
  <c r="P16" i="4" s="1"/>
  <c r="Q16" i="4" s="1"/>
  <c r="K12" i="3"/>
  <c r="E12" i="3"/>
  <c r="C9" i="4"/>
  <c r="G13" i="3"/>
  <c r="B13" i="4"/>
  <c r="B35" i="4" s="1"/>
  <c r="B37" i="4" s="1"/>
  <c r="B38" i="4" s="1"/>
  <c r="C11" i="4"/>
  <c r="C13" i="4" s="1"/>
  <c r="N16" i="3"/>
  <c r="M19" i="3" s="1"/>
  <c r="N19" i="3" s="1"/>
  <c r="O19" i="4"/>
  <c r="P19" i="4" s="1"/>
  <c r="Q19" i="4" s="1"/>
  <c r="I11" i="3"/>
  <c r="M14" i="3"/>
  <c r="K13" i="3"/>
  <c r="G11" i="3"/>
  <c r="G12" i="3"/>
  <c r="E11" i="3"/>
  <c r="I14" i="3"/>
  <c r="K14" i="3"/>
  <c r="M13" i="3"/>
  <c r="C17" i="3"/>
  <c r="N17" i="3" s="1"/>
  <c r="M20" i="3" s="1"/>
  <c r="N20" i="3" s="1"/>
  <c r="C12" i="3"/>
  <c r="C11" i="3"/>
  <c r="C33" i="4"/>
  <c r="N12" i="3" l="1"/>
  <c r="N14" i="3"/>
  <c r="E15" i="3"/>
  <c r="G15" i="3"/>
  <c r="B39" i="4"/>
  <c r="M15" i="3"/>
  <c r="C35" i="4"/>
  <c r="C37" i="4" s="1"/>
  <c r="B43" i="4" s="1"/>
  <c r="B44" i="4" s="1"/>
  <c r="K15" i="3"/>
  <c r="I15" i="3"/>
  <c r="N13" i="3"/>
  <c r="N11" i="3"/>
  <c r="C15" i="3"/>
  <c r="N15" i="3" l="1"/>
  <c r="M21" i="3" s="1"/>
  <c r="C38" i="4"/>
  <c r="O13" i="4" s="1"/>
  <c r="C39" i="4"/>
  <c r="C43" i="4" s="1"/>
  <c r="C44" i="4" s="1"/>
  <c r="C45" i="4" s="1"/>
  <c r="C46" i="4" s="1"/>
  <c r="N21" i="3"/>
  <c r="M22" i="3"/>
  <c r="M24" i="3" s="1"/>
  <c r="B45" i="4"/>
  <c r="B46" i="4" s="1"/>
  <c r="O12" i="4" l="1"/>
  <c r="O14" i="4" s="1"/>
  <c r="N22" i="3"/>
  <c r="M23" i="3"/>
  <c r="O20" i="4"/>
  <c r="O23" i="4" s="1"/>
  <c r="O25" i="4" s="1"/>
  <c r="O27" i="4" s="1"/>
  <c r="P14" i="4"/>
  <c r="P20" i="4" l="1"/>
  <c r="P23" i="4" s="1"/>
  <c r="P25" i="4" s="1"/>
  <c r="P27" i="4" s="1"/>
  <c r="Q14" i="4"/>
  <c r="P13" i="4"/>
  <c r="P12" i="4" s="1"/>
  <c r="Q13" i="4" l="1"/>
  <c r="Q12" i="4" s="1"/>
  <c r="Q20" i="4"/>
  <c r="Q23" i="4" s="1"/>
  <c r="Q25" i="4" s="1"/>
  <c r="Q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Törnblom Roger</author>
  </authors>
  <commentList>
    <comment ref="E16" authorId="0" shapeId="0" xr:uid="{00000000-0006-0000-0000-000001000000}">
      <text>
        <r>
          <rPr>
            <b/>
            <sz val="11"/>
            <color indexed="81"/>
            <rFont val="Tahoma"/>
            <family val="2"/>
          </rPr>
          <t xml:space="preserve">GUIDE: </t>
        </r>
        <r>
          <rPr>
            <sz val="11"/>
            <color indexed="81"/>
            <rFont val="Tahoma"/>
            <family val="2"/>
          </rPr>
          <t>Here you key in the registration fee (70 euros for Tmi or 280 euros for OY). Also add costs f.eg. shareholders' agreement, license to operate.</t>
        </r>
        <r>
          <rPr>
            <sz val="10"/>
            <color indexed="81"/>
            <rFont val="Helsinki Avoin Sans"/>
          </rPr>
          <t xml:space="preserve"> </t>
        </r>
      </text>
    </comment>
    <comment ref="E18" authorId="0" shapeId="0" xr:uid="{00000000-0006-0000-0000-000002000000}">
      <text>
        <r>
          <rPr>
            <b/>
            <sz val="11"/>
            <color indexed="81"/>
            <rFont val="Tahoma"/>
            <family val="2"/>
          </rPr>
          <t xml:space="preserve">GUIDE: </t>
        </r>
        <r>
          <rPr>
            <sz val="11"/>
            <color indexed="81"/>
            <rFont val="Tahoma"/>
            <family val="2"/>
          </rPr>
          <t>You should key in the value of your existing tools and equipment such as laptop, cellphone, others for professional use. Note that the same number will appear below in the sources of financing.</t>
        </r>
        <r>
          <rPr>
            <sz val="10"/>
            <color indexed="81"/>
            <rFont val="Helsinki Avoin Sans"/>
            <family val="3"/>
          </rPr>
          <t xml:space="preserve"> </t>
        </r>
        <r>
          <rPr>
            <sz val="9"/>
            <color indexed="81"/>
            <rFont val="Tahoma"/>
            <family val="2"/>
          </rPr>
          <t xml:space="preserve">
</t>
        </r>
      </text>
    </comment>
    <comment ref="E26" authorId="0" shapeId="0" xr:uid="{00000000-0006-0000-0000-000003000000}">
      <text>
        <r>
          <rPr>
            <b/>
            <sz val="11"/>
            <color indexed="81"/>
            <rFont val="Tahoma"/>
            <family val="2"/>
          </rPr>
          <t xml:space="preserve">GUIDE: </t>
        </r>
        <r>
          <rPr>
            <sz val="11"/>
            <color indexed="81"/>
            <rFont val="Tahoma"/>
            <family val="2"/>
          </rPr>
          <t xml:space="preserve">If you rent premises for the company, key in a rent deposit + 1-2 months’ worth of rent. 
</t>
        </r>
      </text>
    </comment>
    <comment ref="E28" authorId="0" shapeId="0" xr:uid="{00000000-0006-0000-0000-000004000000}">
      <text>
        <r>
          <rPr>
            <b/>
            <sz val="11"/>
            <color indexed="81"/>
            <rFont val="Tahoma"/>
            <family val="2"/>
          </rPr>
          <t>GUIDE:</t>
        </r>
        <r>
          <rPr>
            <sz val="11"/>
            <color indexed="81"/>
            <rFont val="Tahoma"/>
            <family val="2"/>
          </rPr>
          <t xml:space="preserve"> Set aside a suitable amount for your own subsistence. If your sales only start in 2-3 months to get started, keep your livelihood secured with your own saving</t>
        </r>
      </text>
    </comment>
  </commentList>
</comments>
</file>

<file path=xl/sharedStrings.xml><?xml version="1.0" encoding="utf-8"?>
<sst xmlns="http://schemas.openxmlformats.org/spreadsheetml/2006/main" count="224" uniqueCount="194">
  <si>
    <t>D.</t>
  </si>
  <si>
    <t>€</t>
  </si>
  <si>
    <t xml:space="preserve">A. </t>
  </si>
  <si>
    <t xml:space="preserve">B.  </t>
  </si>
  <si>
    <t xml:space="preserve">C.  </t>
  </si>
  <si>
    <t>euroa</t>
  </si>
  <si>
    <t>Initial Financing</t>
  </si>
  <si>
    <t>The purpose of this calculation sheet is to clarify how much money you need to start your business</t>
  </si>
  <si>
    <t>and how you are going to finace the initial phase of your business:</t>
  </si>
  <si>
    <t xml:space="preserve">● What are the necessary investments you must make </t>
  </si>
  <si>
    <t>● How much working capital do you need to survive the first few months</t>
  </si>
  <si>
    <t>● How much money or assets in kind can you invest in your company</t>
  </si>
  <si>
    <t>● How much must you borrow, from where and how much interest must you pay?</t>
  </si>
  <si>
    <t>INVESTMENTS</t>
  </si>
  <si>
    <t>Purchase of business</t>
  </si>
  <si>
    <t>Administative fees eg. Registration fee</t>
  </si>
  <si>
    <t>Assets in Kind</t>
  </si>
  <si>
    <t>Machinery &amp; Equipment incl. ICT</t>
  </si>
  <si>
    <t>(Telephone)</t>
  </si>
  <si>
    <t>Installations</t>
  </si>
  <si>
    <t>Car</t>
  </si>
  <si>
    <t>Interior and furniture</t>
  </si>
  <si>
    <t>Reparation of premises</t>
  </si>
  <si>
    <t>Marketing costs (incl. SEO, flyers etc.)</t>
  </si>
  <si>
    <t>Web page, scheduling software…</t>
  </si>
  <si>
    <t>Rent for premises and rent deposit</t>
  </si>
  <si>
    <t>Leasing payments for Machinery&amp;Equipment</t>
  </si>
  <si>
    <t>WORKING CAPITAL 1 to 6 months</t>
  </si>
  <si>
    <t xml:space="preserve">INVESTMENTS </t>
  </si>
  <si>
    <t xml:space="preserve"> (Before you start your business)</t>
  </si>
  <si>
    <t>Entrepreneur’s personal living costs</t>
  </si>
  <si>
    <t>Employees' salaries</t>
  </si>
  <si>
    <t>Other miscellaneous working capital</t>
  </si>
  <si>
    <t>INVENTORIES AND FINANCIAL ASSETS</t>
  </si>
  <si>
    <t>Initial inventory</t>
  </si>
  <si>
    <t xml:space="preserve">Cash </t>
  </si>
  <si>
    <t xml:space="preserve"> (when you are operational, it will take</t>
  </si>
  <si>
    <t xml:space="preserve">  some time before you have revenue enough</t>
  </si>
  <si>
    <t xml:space="preserve">  to pay for your costs and salaries. You must</t>
  </si>
  <si>
    <t xml:space="preserve">  assess the lenght of this period)</t>
  </si>
  <si>
    <t>CAPITAL REQUIREMENT in TOTAL</t>
  </si>
  <si>
    <t>CAPITAL SOURCES</t>
  </si>
  <si>
    <t>EQUITY</t>
  </si>
  <si>
    <t>Value of assets in kind (from E18)</t>
  </si>
  <si>
    <t>Own investments</t>
  </si>
  <si>
    <t>Share Capital (OY only)</t>
  </si>
  <si>
    <t>EQUITY LOAN</t>
  </si>
  <si>
    <t>Shareholders' loan (OY only)</t>
  </si>
  <si>
    <t>Bank loan, Finnvera…</t>
  </si>
  <si>
    <t>Other loans (eg. relatives, friends)</t>
  </si>
  <si>
    <t>Other (Credit card limit)</t>
  </si>
  <si>
    <t>CAPTAL SOURCES in TOTAL</t>
  </si>
  <si>
    <t>Capital requirements must equal Capital sources.</t>
  </si>
  <si>
    <t>PROFITABLITY CALCULATION</t>
  </si>
  <si>
    <t>In the profitability calculation you should key i all the expensens</t>
  </si>
  <si>
    <t>your company will have during an ordinary month</t>
  </si>
  <si>
    <t>Month</t>
  </si>
  <si>
    <t>Year (12 months)</t>
  </si>
  <si>
    <t xml:space="preserve">  + Amortization of corporate loans</t>
  </si>
  <si>
    <t xml:space="preserve"> = NET INCOME</t>
  </si>
  <si>
    <t xml:space="preserve"> = NIBT (Net Income Before Tax)</t>
  </si>
  <si>
    <t xml:space="preserve">  + interest on corporate loans</t>
  </si>
  <si>
    <t>A = TOTAL</t>
  </si>
  <si>
    <t xml:space="preserve">  other insurances</t>
  </si>
  <si>
    <t xml:space="preserve">  employees' salaries</t>
  </si>
  <si>
    <t xml:space="preserve">  salary related costs</t>
  </si>
  <si>
    <t xml:space="preserve">  rent and electricity</t>
  </si>
  <si>
    <t xml:space="preserve">  phone and internet</t>
  </si>
  <si>
    <t xml:space="preserve">  travel and vehicle costs</t>
  </si>
  <si>
    <t xml:space="preserve">  accounting</t>
  </si>
  <si>
    <t xml:space="preserve">  office expenses</t>
  </si>
  <si>
    <t xml:space="preserve">  leasing payments</t>
  </si>
  <si>
    <t xml:space="preserve">  owners' own salary</t>
  </si>
  <si>
    <t xml:space="preserve">  training and education</t>
  </si>
  <si>
    <t xml:space="preserve">  magazines, subscriptions, newsletters</t>
  </si>
  <si>
    <t xml:space="preserve">  entrepreneur's unemployment fund</t>
  </si>
  <si>
    <t>B = TOTAL FIXED COSTS</t>
  </si>
  <si>
    <t xml:space="preserve">A+B GROSS MARGIN REQUIREMENT </t>
  </si>
  <si>
    <t xml:space="preserve">  Purchases</t>
  </si>
  <si>
    <t xml:space="preserve">  other miscellaneous costs</t>
  </si>
  <si>
    <t xml:space="preserve">  marketing, advertising, trade fairs, sales promotion</t>
  </si>
  <si>
    <t xml:space="preserve"> = NET SALES</t>
  </si>
  <si>
    <t xml:space="preserve"> = TOTAL SALES / INVOICING</t>
  </si>
  <si>
    <t xml:space="preserve">                      TARGET INVOICING</t>
  </si>
  <si>
    <t>Excl. VAT</t>
  </si>
  <si>
    <t>Incl. VAT</t>
  </si>
  <si>
    <r>
      <t xml:space="preserve">Hourly Billing Goal </t>
    </r>
    <r>
      <rPr>
        <b/>
        <sz val="9"/>
        <color theme="1"/>
        <rFont val="Tahoma"/>
        <family val="2"/>
      </rPr>
      <t>(e.g. 8h / day)</t>
    </r>
  </si>
  <si>
    <r>
      <t xml:space="preserve">Daily Billing Goal </t>
    </r>
    <r>
      <rPr>
        <b/>
        <sz val="9"/>
        <color theme="1"/>
        <rFont val="Tahoma"/>
        <family val="2"/>
      </rPr>
      <t>(ex: 20 days / month)</t>
    </r>
  </si>
  <si>
    <t>Product name 1</t>
  </si>
  <si>
    <t>Product name 2</t>
  </si>
  <si>
    <t>Product name 3</t>
  </si>
  <si>
    <t>Product name 4</t>
  </si>
  <si>
    <t>Product name 5</t>
  </si>
  <si>
    <t>Product name 6</t>
  </si>
  <si>
    <t>EUR/month</t>
  </si>
  <si>
    <t>excl. VAT</t>
  </si>
  <si>
    <t>Product/Product group</t>
  </si>
  <si>
    <t>unt price</t>
  </si>
  <si>
    <t>- cost</t>
  </si>
  <si>
    <t>= margin</t>
  </si>
  <si>
    <t>Customer/Customer group</t>
  </si>
  <si>
    <t>MONTHLY SALES PROJECTION</t>
  </si>
  <si>
    <t>units, hours, etc.</t>
  </si>
  <si>
    <t>Total Gross Margin:</t>
  </si>
  <si>
    <t>Total Sales:</t>
  </si>
  <si>
    <t>Total COGS:</t>
  </si>
  <si>
    <t>month</t>
  </si>
  <si>
    <t>Year</t>
  </si>
  <si>
    <t>TOTAL</t>
  </si>
  <si>
    <t>Cost of Goods Sold:</t>
  </si>
  <si>
    <t>Turnover (ex. VAT):</t>
  </si>
  <si>
    <t>Difference in %</t>
  </si>
  <si>
    <t>Hints and tips:</t>
  </si>
  <si>
    <t>1) Target Net Result:</t>
  </si>
  <si>
    <t>For a T:mi this is your net salary (even if you don't call it by that name) and here you key in</t>
  </si>
  <si>
    <t>your aspiration. If you are establishing a Limited Company, OY, then you would in most cases</t>
  </si>
  <si>
    <t>target a zero result and your own salary will be on line 20.</t>
  </si>
  <si>
    <t>Tax rates for natural persons (incl. T:mi) is extremly progressive and dependent on whether you</t>
  </si>
  <si>
    <t>are a member of the church, married, have underaged children etc.. You can check your personal</t>
  </si>
  <si>
    <r>
      <t xml:space="preserve">tax rate at: </t>
    </r>
    <r>
      <rPr>
        <sz val="11"/>
        <color theme="4"/>
        <rFont val="Tahoma"/>
        <family val="2"/>
      </rPr>
      <t>https://www.vero.fi/en/individuals/tax-cards-and-tax-returns/tax_card/tax-percentage-calculator/</t>
    </r>
  </si>
  <si>
    <r>
      <t xml:space="preserve">FIXED COSTS OF BUSINESS (excluding VAT): </t>
    </r>
    <r>
      <rPr>
        <b/>
        <vertAlign val="superscript"/>
        <sz val="11"/>
        <color theme="1"/>
        <rFont val="Tahoma"/>
        <family val="2"/>
      </rPr>
      <t>3)</t>
    </r>
  </si>
  <si>
    <r>
      <t xml:space="preserve">TARGET NET RESULT  </t>
    </r>
    <r>
      <rPr>
        <b/>
        <vertAlign val="superscript"/>
        <sz val="12"/>
        <color theme="1"/>
        <rFont val="Tahoma"/>
        <family val="2"/>
      </rPr>
      <t>1)</t>
    </r>
  </si>
  <si>
    <r>
      <t xml:space="preserve">  + Tax on income  </t>
    </r>
    <r>
      <rPr>
        <vertAlign val="superscript"/>
        <sz val="11"/>
        <color theme="1"/>
        <rFont val="Tahoma"/>
        <family val="2"/>
      </rPr>
      <t>2)</t>
    </r>
  </si>
  <si>
    <t>2) Tax on Income</t>
  </si>
  <si>
    <t>Fixed costs are as the name suggests fixed and undependent of how succesful you are selling</t>
  </si>
  <si>
    <t>your products. Typical fixed costs are rent for premises, pension insurance and salary and overheads</t>
  </si>
  <si>
    <r>
      <t>for employees. If the cost is related to volume of sales, you should have in your COGS.</t>
    </r>
    <r>
      <rPr>
        <sz val="10"/>
        <color theme="1"/>
        <rFont val="Tahoma"/>
        <family val="2"/>
      </rPr>
      <t xml:space="preserve"> (Cost of Goods Sold)</t>
    </r>
  </si>
  <si>
    <t>3) Fixed Costs</t>
  </si>
  <si>
    <r>
      <t xml:space="preserve">  entrepreneur's pension insurance (YEL) </t>
    </r>
    <r>
      <rPr>
        <b/>
        <vertAlign val="superscript"/>
        <sz val="11"/>
        <color theme="1"/>
        <rFont val="Tahoma"/>
        <family val="2"/>
      </rPr>
      <t>4)</t>
    </r>
  </si>
  <si>
    <t>4) YEL</t>
  </si>
  <si>
    <t>https://www.varma.fi/en/entrepreneur/yel/#7979-entrepreneurs-calculator-2019</t>
  </si>
  <si>
    <t>For a limited company (OY) the tax rate is fixed at 20 %.</t>
  </si>
  <si>
    <t>However, for planning purposes use the approximation presented in the Guide square above should be sufficient.</t>
  </si>
  <si>
    <t>The entrepreneur's pension insurance is mandatory, and ideally should match your earnings.</t>
  </si>
  <si>
    <t xml:space="preserve">However, you can decide your insurance level yourself, but the minimum for a starting entrepreneur </t>
  </si>
  <si>
    <r>
      <t xml:space="preserve">will render you a monthly fee of </t>
    </r>
    <r>
      <rPr>
        <b/>
        <sz val="11"/>
        <color theme="1"/>
        <rFont val="Tahoma"/>
        <family val="2"/>
      </rPr>
      <t>125 €</t>
    </r>
    <r>
      <rPr>
        <sz val="11"/>
        <color theme="1"/>
        <rFont val="Tahoma"/>
        <family val="2"/>
      </rPr>
      <t xml:space="preserve">. Learn more about YEL at: </t>
    </r>
  </si>
  <si>
    <r>
      <t xml:space="preserve"> + VAT</t>
    </r>
    <r>
      <rPr>
        <sz val="9"/>
        <color theme="1"/>
        <rFont val="Tahoma"/>
        <family val="2"/>
      </rPr>
      <t xml:space="preserve"> [24 % used in this formula]</t>
    </r>
    <r>
      <rPr>
        <b/>
        <vertAlign val="superscript"/>
        <sz val="9"/>
        <color theme="1"/>
        <rFont val="Tahoma"/>
        <family val="2"/>
      </rPr>
      <t xml:space="preserve"> 5)</t>
    </r>
  </si>
  <si>
    <t>5) VAT</t>
  </si>
  <si>
    <t>All figures in this calculation are without VAT, but is added at the end to show you the difference.</t>
  </si>
  <si>
    <t>Default VAT-rate used is 24 %. (Other rates are 14 %, 10% and 0%)</t>
  </si>
  <si>
    <r>
      <t xml:space="preserve">Monthly Billing Goal </t>
    </r>
    <r>
      <rPr>
        <b/>
        <sz val="9"/>
        <color theme="1"/>
        <rFont val="Tahoma"/>
        <family val="2"/>
      </rPr>
      <t xml:space="preserve">(e.g. 11 Months / Year) </t>
    </r>
    <r>
      <rPr>
        <b/>
        <vertAlign val="superscript"/>
        <sz val="9"/>
        <color theme="1"/>
        <rFont val="Tahoma"/>
        <family val="2"/>
      </rPr>
      <t>6)</t>
    </r>
  </si>
  <si>
    <t>6) Monthly Billing Goal</t>
  </si>
  <si>
    <t>Even if the functionality of this calculation is based on keying in monthly figures that are multiplied</t>
  </si>
  <si>
    <t>by 12 to get the yearly figures, you need to have a vacation every now and then. Or</t>
  </si>
  <si>
    <t>then your customers are on vacation. In many cases you have even less months to achieve your</t>
  </si>
  <si>
    <t>in a more suitabel figure yourself)</t>
  </si>
  <si>
    <t>Three Year Projection</t>
  </si>
  <si>
    <t>below to match your estimate.</t>
  </si>
  <si>
    <r>
      <rPr>
        <b/>
        <sz val="11"/>
        <color theme="1"/>
        <rFont val="Tahoma"/>
        <family val="2"/>
      </rPr>
      <t>GUIDE:</t>
    </r>
    <r>
      <rPr>
        <sz val="11"/>
        <color theme="1"/>
        <rFont val="Tahoma"/>
        <family val="2"/>
      </rPr>
      <t xml:space="preserve"> Change the percentages</t>
    </r>
  </si>
  <si>
    <t>year 2</t>
  </si>
  <si>
    <t>year 3</t>
  </si>
  <si>
    <t>growth %</t>
  </si>
  <si>
    <t>revenue</t>
  </si>
  <si>
    <t>expenses</t>
  </si>
  <si>
    <t>Sales revenue</t>
  </si>
  <si>
    <t>VAT</t>
  </si>
  <si>
    <t>Materials and supplies</t>
  </si>
  <si>
    <t>Rent</t>
  </si>
  <si>
    <t>Marketing</t>
  </si>
  <si>
    <t>Other operating expenses</t>
  </si>
  <si>
    <t>Financial expenses</t>
  </si>
  <si>
    <t>Taxes</t>
  </si>
  <si>
    <t>Depreciation</t>
  </si>
  <si>
    <t>Extraordinary income / expenses</t>
  </si>
  <si>
    <t>TURNOVER</t>
  </si>
  <si>
    <t>EBTIDA</t>
  </si>
  <si>
    <t>FINANCIAL RESULT</t>
  </si>
  <si>
    <t>NET RESULT</t>
  </si>
  <si>
    <t>OVERALL RESULT</t>
  </si>
  <si>
    <t>Year 1</t>
  </si>
  <si>
    <t>Year 2</t>
  </si>
  <si>
    <t>Year 3</t>
  </si>
  <si>
    <t>Personnel expenses</t>
  </si>
  <si>
    <t xml:space="preserve">  repairs and maintenance</t>
  </si>
  <si>
    <t>annual goal. That is the reason why the yearly figues are divided by 11 (by default, but you can key</t>
  </si>
  <si>
    <t>THIS EXCEL CONTAINS THREE TABS TO BE COMPLETED, SEE BELOW (Financing, Profitability and Sales Statement)</t>
  </si>
  <si>
    <t>per month if the yearly income is 30 000 €</t>
  </si>
  <si>
    <r>
      <rPr>
        <b/>
        <sz val="11"/>
        <color theme="1"/>
        <rFont val="Tahoma"/>
        <family val="2"/>
      </rPr>
      <t>GUIDE:</t>
    </r>
    <r>
      <rPr>
        <sz val="11"/>
        <color theme="1"/>
        <rFont val="Tahoma"/>
        <family val="2"/>
      </rPr>
      <t xml:space="preserve"> A sole trader (T:mi) pays approx. 300 € taxes </t>
    </r>
  </si>
  <si>
    <r>
      <t xml:space="preserve">GUIDE: </t>
    </r>
    <r>
      <rPr>
        <sz val="11"/>
        <color theme="1"/>
        <rFont val="Tahoma"/>
        <family val="2"/>
      </rPr>
      <t>If you need a bank loan,</t>
    </r>
    <r>
      <rPr>
        <b/>
        <sz val="11"/>
        <color theme="1"/>
        <rFont val="Tahoma"/>
        <family val="2"/>
      </rPr>
      <t xml:space="preserve"> </t>
    </r>
    <r>
      <rPr>
        <sz val="11"/>
        <color theme="1"/>
        <rFont val="Tahoma"/>
        <family val="2"/>
      </rPr>
      <t xml:space="preserve">be sure to apply for it at the bank </t>
    </r>
  </si>
  <si>
    <t xml:space="preserve">before applying for the startup-grant. Save enough time for process. </t>
  </si>
  <si>
    <r>
      <rPr>
        <b/>
        <sz val="11"/>
        <color theme="1"/>
        <rFont val="Tahoma"/>
        <family val="2"/>
      </rPr>
      <t>GUIDE:</t>
    </r>
    <r>
      <rPr>
        <sz val="11"/>
        <color theme="1"/>
        <rFont val="Tahoma"/>
        <family val="2"/>
      </rPr>
      <t xml:space="preserve"> The cash flow calculation is done correctly when</t>
    </r>
  </si>
  <si>
    <t>the need for money = the sources of money.</t>
  </si>
  <si>
    <r>
      <rPr>
        <b/>
        <sz val="11"/>
        <color theme="1"/>
        <rFont val="Tahoma"/>
        <family val="2"/>
      </rPr>
      <t>GUIDE:</t>
    </r>
    <r>
      <rPr>
        <sz val="11"/>
        <color theme="1"/>
        <rFont val="Tahoma"/>
        <family val="2"/>
      </rPr>
      <t xml:space="preserve"> Enter the prices of the products and / or services sold without VAT.</t>
    </r>
  </si>
  <si>
    <r>
      <rPr>
        <b/>
        <sz val="11"/>
        <color theme="1"/>
        <rFont val="Tahoma"/>
        <family val="2"/>
      </rPr>
      <t>GUIDE:</t>
    </r>
    <r>
      <rPr>
        <sz val="11"/>
        <color theme="1"/>
        <rFont val="Tahoma"/>
        <family val="2"/>
      </rPr>
      <t xml:space="preserve"> When difference between gross margin and profitability</t>
    </r>
  </si>
  <si>
    <t>calculation is 80 %, the business is sufficiently profitable.</t>
  </si>
  <si>
    <t xml:space="preserve">© YritysEspoo, YritysVantaa    </t>
  </si>
  <si>
    <t>your profitability calculation</t>
  </si>
  <si>
    <t xml:space="preserve">Difference </t>
  </si>
  <si>
    <t>Gross margin requirement *)</t>
  </si>
  <si>
    <t xml:space="preserve">*) key in gross margin requirement from </t>
  </si>
  <si>
    <t xml:space="preserve">mandatory. </t>
  </si>
  <si>
    <r>
      <rPr>
        <b/>
        <sz val="10"/>
        <color theme="1"/>
        <rFont val="Tahoma"/>
        <family val="2"/>
      </rPr>
      <t>GUIDE:</t>
    </r>
    <r>
      <rPr>
        <sz val="10"/>
        <color theme="1"/>
        <rFont val="Tahoma"/>
        <family val="2"/>
      </rPr>
      <t xml:space="preserve"> The entrepreneur's pension insurance (YEL) is </t>
    </r>
  </si>
  <si>
    <t>Use YEL calculator online!</t>
  </si>
  <si>
    <t xml:space="preserve">Annual income is a minimum of 9.010,28 euro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</si>
</sst>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4"/>
      <color theme="1"/>
      <name val="Tahoma"/>
      <family val="2"/>
    </font>
    <font>
      <b/>
      <sz val="12"/>
      <color theme="1"/>
      <name val="Tahoma"/>
      <family val="2"/>
    </font>
    <font>
      <sz val="12"/>
      <color theme="1"/>
      <name val="Tahoma"/>
      <family val="2"/>
    </font>
    <font>
      <b/>
      <sz val="14"/>
      <color theme="1"/>
      <name val="Tahoma"/>
      <family val="2"/>
    </font>
    <font>
      <sz val="11"/>
      <color theme="1"/>
      <name val="Tahoma"/>
      <family val="2"/>
    </font>
    <font>
      <b/>
      <sz val="11"/>
      <color theme="1"/>
      <name val="Tahoma"/>
      <family val="2"/>
    </font>
    <font>
      <sz val="11.5"/>
      <color theme="1"/>
      <name val="Tahoma"/>
      <family val="2"/>
    </font>
    <font>
      <b/>
      <sz val="11.5"/>
      <color theme="1"/>
      <name val="Tahoma"/>
      <family val="2"/>
    </font>
    <font>
      <b/>
      <sz val="11"/>
      <color theme="1"/>
      <name val="Calibri"/>
      <family val="2"/>
      <scheme val="minor"/>
    </font>
    <font>
      <b/>
      <sz val="11.5"/>
      <color theme="0"/>
      <name val="Tahoma"/>
      <family val="2"/>
    </font>
    <font>
      <sz val="9"/>
      <color indexed="81"/>
      <name val="Tahoma"/>
      <family val="2"/>
    </font>
    <font>
      <sz val="10"/>
      <color indexed="81"/>
      <name val="Helsinki Avoin Sans"/>
      <family val="3"/>
    </font>
    <font>
      <sz val="9"/>
      <color theme="1"/>
      <name val="Tahoma"/>
      <family val="2"/>
    </font>
    <font>
      <sz val="10"/>
      <color theme="1"/>
      <name val="Tahoma"/>
      <family val="2"/>
    </font>
    <font>
      <b/>
      <sz val="9"/>
      <color theme="1"/>
      <name val="Tahoma"/>
      <family val="2"/>
    </font>
    <font>
      <sz val="11.5"/>
      <name val="Tahoma"/>
      <family val="2"/>
    </font>
    <font>
      <b/>
      <i/>
      <sz val="9"/>
      <name val="Tahoma"/>
      <family val="2"/>
    </font>
    <font>
      <sz val="10"/>
      <color theme="1"/>
      <name val="Calibri"/>
      <family val="2"/>
      <scheme val="minor"/>
    </font>
    <font>
      <b/>
      <vertAlign val="superscript"/>
      <sz val="12"/>
      <color theme="1"/>
      <name val="Tahoma"/>
      <family val="2"/>
    </font>
    <font>
      <vertAlign val="superscript"/>
      <sz val="11"/>
      <color theme="1"/>
      <name val="Tahoma"/>
      <family val="2"/>
    </font>
    <font>
      <b/>
      <vertAlign val="superscript"/>
      <sz val="11"/>
      <color theme="1"/>
      <name val="Tahoma"/>
      <family val="2"/>
    </font>
    <font>
      <sz val="11"/>
      <color theme="4"/>
      <name val="Tahoma"/>
      <family val="2"/>
    </font>
    <font>
      <u/>
      <sz val="11"/>
      <color theme="10"/>
      <name val="Calibri"/>
      <family val="2"/>
      <scheme val="minor"/>
    </font>
    <font>
      <sz val="11"/>
      <color rgb="FF000000"/>
      <name val="Tahoma"/>
      <family val="2"/>
    </font>
    <font>
      <b/>
      <vertAlign val="superscript"/>
      <sz val="9"/>
      <color theme="1"/>
      <name val="Tahoma"/>
      <family val="2"/>
    </font>
    <font>
      <sz val="11"/>
      <color theme="1"/>
      <name val="Calibri"/>
      <family val="2"/>
      <scheme val="minor"/>
    </font>
    <font>
      <sz val="10"/>
      <color indexed="81"/>
      <name val="Helsinki Avoin Sans"/>
    </font>
    <font>
      <i/>
      <sz val="14"/>
      <color rgb="FF202124"/>
      <name val="Inherit"/>
    </font>
    <font>
      <i/>
      <sz val="14"/>
      <color theme="1"/>
      <name val="Calibri"/>
      <family val="2"/>
      <scheme val="minor"/>
    </font>
    <font>
      <b/>
      <sz val="11"/>
      <color indexed="81"/>
      <name val="Tahoma"/>
      <family val="2"/>
    </font>
    <font>
      <sz val="11"/>
      <color indexed="81"/>
      <name val="Tahoma"/>
      <family val="2"/>
    </font>
    <font>
      <b/>
      <sz val="10"/>
      <color theme="1"/>
      <name val="Tahoma"/>
      <family val="2"/>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990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rgb="FFFF0000"/>
      </left>
      <right style="thick">
        <color rgb="FFFF0000"/>
      </right>
      <top style="thick">
        <color rgb="FFFF0000"/>
      </top>
      <bottom style="thick">
        <color rgb="FFFF0000"/>
      </bottom>
      <diagonal/>
    </border>
    <border>
      <left/>
      <right/>
      <top style="medium">
        <color indexed="64"/>
      </top>
      <bottom style="medium">
        <color indexed="64"/>
      </bottom>
      <diagonal/>
    </border>
  </borders>
  <cellStyleXfs count="3">
    <xf numFmtId="0" fontId="0" fillId="0" borderId="0"/>
    <xf numFmtId="0" fontId="23" fillId="0" borderId="0" applyNumberFormat="0" applyFill="0" applyBorder="0" applyAlignment="0" applyProtection="0"/>
    <xf numFmtId="9" fontId="26" fillId="0" borderId="0" applyFont="0" applyFill="0" applyBorder="0" applyAlignment="0" applyProtection="0"/>
  </cellStyleXfs>
  <cellXfs count="208">
    <xf numFmtId="0" fontId="0" fillId="0" borderId="0" xfId="0"/>
    <xf numFmtId="0" fontId="1" fillId="0" borderId="0" xfId="0" applyFont="1"/>
    <xf numFmtId="2" fontId="2" fillId="0" borderId="9" xfId="0" applyNumberFormat="1" applyFont="1" applyBorder="1"/>
    <xf numFmtId="0" fontId="4" fillId="0" borderId="1" xfId="0" applyFont="1" applyBorder="1"/>
    <xf numFmtId="0" fontId="4" fillId="0" borderId="1" xfId="0" applyFont="1" applyBorder="1" applyAlignment="1">
      <alignment horizontal="center"/>
    </xf>
    <xf numFmtId="0" fontId="2" fillId="0" borderId="5" xfId="0" applyFont="1" applyBorder="1" applyAlignment="1">
      <alignment horizontal="center"/>
    </xf>
    <xf numFmtId="2" fontId="2" fillId="0" borderId="9" xfId="0" applyNumberFormat="1" applyFont="1" applyBorder="1" applyAlignment="1">
      <alignment horizontal="right"/>
    </xf>
    <xf numFmtId="0" fontId="2" fillId="0" borderId="1" xfId="0" applyFont="1" applyBorder="1"/>
    <xf numFmtId="0" fontId="3" fillId="0" borderId="8" xfId="0" applyFont="1" applyBorder="1" applyAlignment="1">
      <alignment horizontal="right"/>
    </xf>
    <xf numFmtId="0" fontId="2" fillId="0" borderId="1" xfId="0" applyFont="1" applyBorder="1" applyAlignment="1">
      <alignment horizontal="center"/>
    </xf>
    <xf numFmtId="0" fontId="2" fillId="0" borderId="15" xfId="0" applyFont="1" applyBorder="1" applyAlignment="1">
      <alignment horizontal="right"/>
    </xf>
    <xf numFmtId="2" fontId="2" fillId="0" borderId="16" xfId="0" applyNumberFormat="1" applyFont="1" applyBorder="1" applyAlignment="1">
      <alignment horizontal="right"/>
    </xf>
    <xf numFmtId="2" fontId="2" fillId="0" borderId="16" xfId="0" applyNumberFormat="1" applyFont="1" applyBorder="1"/>
    <xf numFmtId="0" fontId="5" fillId="0" borderId="0" xfId="0" applyFont="1"/>
    <xf numFmtId="0" fontId="3" fillId="0" borderId="0" xfId="0" applyFont="1"/>
    <xf numFmtId="0" fontId="2" fillId="0" borderId="0" xfId="0" applyFont="1"/>
    <xf numFmtId="0" fontId="2" fillId="0" borderId="20" xfId="0" applyFont="1" applyBorder="1"/>
    <xf numFmtId="0" fontId="1" fillId="0" borderId="22" xfId="0" applyFont="1" applyBorder="1"/>
    <xf numFmtId="0" fontId="1" fillId="0" borderId="23" xfId="0" applyFont="1" applyBorder="1"/>
    <xf numFmtId="0" fontId="0" fillId="0" borderId="19" xfId="0" applyBorder="1"/>
    <xf numFmtId="0" fontId="1" fillId="0" borderId="21" xfId="0" applyFont="1" applyBorder="1"/>
    <xf numFmtId="0" fontId="1" fillId="0" borderId="24" xfId="0" applyFont="1" applyBorder="1"/>
    <xf numFmtId="0" fontId="2" fillId="0" borderId="10" xfId="0" applyFont="1" applyBorder="1" applyAlignment="1">
      <alignment horizontal="center"/>
    </xf>
    <xf numFmtId="0" fontId="1" fillId="0" borderId="27" xfId="0" applyFont="1" applyBorder="1"/>
    <xf numFmtId="0" fontId="2" fillId="0" borderId="29" xfId="0" applyFont="1" applyBorder="1"/>
    <xf numFmtId="0" fontId="2" fillId="0" borderId="27" xfId="0" applyFont="1" applyBorder="1"/>
    <xf numFmtId="0" fontId="3" fillId="0" borderId="14" xfId="0" applyFont="1" applyBorder="1"/>
    <xf numFmtId="0" fontId="6" fillId="0" borderId="0" xfId="0" applyFont="1"/>
    <xf numFmtId="0" fontId="7" fillId="0" borderId="0" xfId="0" applyFont="1"/>
    <xf numFmtId="0" fontId="8" fillId="0" borderId="0" xfId="0" applyFont="1"/>
    <xf numFmtId="0" fontId="7" fillId="0" borderId="31" xfId="0" applyFont="1" applyBorder="1"/>
    <xf numFmtId="0" fontId="7" fillId="0" borderId="29" xfId="0" applyFont="1" applyBorder="1"/>
    <xf numFmtId="0" fontId="7" fillId="0" borderId="23" xfId="0" applyFont="1" applyBorder="1"/>
    <xf numFmtId="0" fontId="7" fillId="0" borderId="20" xfId="0" applyFont="1" applyBorder="1"/>
    <xf numFmtId="0" fontId="5" fillId="4" borderId="33" xfId="0" applyFont="1" applyFill="1" applyBorder="1"/>
    <xf numFmtId="0" fontId="5" fillId="4" borderId="34" xfId="0" applyFont="1" applyFill="1" applyBorder="1"/>
    <xf numFmtId="0" fontId="7" fillId="0" borderId="0" xfId="0" applyFont="1" applyAlignment="1">
      <alignment horizontal="right"/>
    </xf>
    <xf numFmtId="3" fontId="5" fillId="0" borderId="1" xfId="0" applyNumberFormat="1" applyFont="1" applyBorder="1"/>
    <xf numFmtId="3" fontId="5" fillId="0" borderId="2" xfId="0" applyNumberFormat="1" applyFont="1" applyBorder="1"/>
    <xf numFmtId="3" fontId="5" fillId="0" borderId="3" xfId="0" applyNumberFormat="1" applyFont="1" applyBorder="1"/>
    <xf numFmtId="3" fontId="5" fillId="0" borderId="4" xfId="0" applyNumberFormat="1" applyFont="1" applyBorder="1"/>
    <xf numFmtId="3" fontId="5" fillId="0" borderId="10" xfId="0" applyNumberFormat="1" applyFont="1" applyBorder="1"/>
    <xf numFmtId="3" fontId="5" fillId="0" borderId="11" xfId="0" applyNumberFormat="1" applyFont="1" applyBorder="1"/>
    <xf numFmtId="3" fontId="5" fillId="0" borderId="0" xfId="0" applyNumberFormat="1" applyFont="1"/>
    <xf numFmtId="3" fontId="6" fillId="0" borderId="39" xfId="0" applyNumberFormat="1" applyFont="1" applyBorder="1"/>
    <xf numFmtId="3" fontId="6" fillId="0" borderId="40" xfId="0" applyNumberFormat="1" applyFont="1" applyBorder="1"/>
    <xf numFmtId="3" fontId="6" fillId="0" borderId="41" xfId="0" applyNumberFormat="1" applyFont="1" applyBorder="1"/>
    <xf numFmtId="3" fontId="6" fillId="2" borderId="8" xfId="0" applyNumberFormat="1" applyFont="1" applyFill="1" applyBorder="1"/>
    <xf numFmtId="3" fontId="6" fillId="0" borderId="3" xfId="0" applyNumberFormat="1" applyFont="1" applyBorder="1"/>
    <xf numFmtId="3" fontId="6" fillId="0" borderId="5" xfId="0" applyNumberFormat="1" applyFont="1" applyBorder="1"/>
    <xf numFmtId="3" fontId="6" fillId="3" borderId="5" xfId="0" applyNumberFormat="1" applyFont="1" applyFill="1" applyBorder="1" applyAlignment="1">
      <alignment horizontal="right"/>
    </xf>
    <xf numFmtId="3" fontId="6" fillId="3" borderId="6" xfId="0" applyNumberFormat="1" applyFont="1" applyFill="1" applyBorder="1" applyAlignment="1">
      <alignment horizontal="right"/>
    </xf>
    <xf numFmtId="3" fontId="7" fillId="0" borderId="23" xfId="0" applyNumberFormat="1" applyFont="1" applyBorder="1"/>
    <xf numFmtId="0" fontId="4" fillId="0" borderId="0" xfId="0" applyFont="1"/>
    <xf numFmtId="0" fontId="2" fillId="0" borderId="0" xfId="0" applyFont="1" applyAlignment="1">
      <alignment horizontal="center"/>
    </xf>
    <xf numFmtId="2" fontId="3" fillId="0" borderId="0" xfId="0" applyNumberFormat="1" applyFont="1"/>
    <xf numFmtId="2" fontId="1" fillId="0" borderId="0" xfId="0" applyNumberFormat="1" applyFont="1"/>
    <xf numFmtId="0" fontId="1" fillId="0" borderId="0" xfId="0" applyFont="1" applyAlignment="1">
      <alignment horizontal="center"/>
    </xf>
    <xf numFmtId="3" fontId="3" fillId="0" borderId="9" xfId="0" applyNumberFormat="1" applyFont="1" applyBorder="1"/>
    <xf numFmtId="3" fontId="3" fillId="0" borderId="4" xfId="0" applyNumberFormat="1" applyFont="1" applyBorder="1"/>
    <xf numFmtId="4" fontId="3" fillId="0" borderId="9" xfId="0" applyNumberFormat="1" applyFont="1" applyBorder="1" applyAlignment="1">
      <alignment horizontal="right"/>
    </xf>
    <xf numFmtId="4" fontId="3" fillId="0" borderId="4" xfId="0" applyNumberFormat="1" applyFont="1" applyBorder="1" applyAlignment="1">
      <alignment horizontal="right"/>
    </xf>
    <xf numFmtId="4" fontId="2" fillId="0" borderId="2" xfId="0" applyNumberFormat="1" applyFont="1" applyBorder="1" applyAlignment="1">
      <alignment horizontal="right"/>
    </xf>
    <xf numFmtId="4" fontId="2" fillId="0" borderId="11" xfId="0" applyNumberFormat="1" applyFont="1" applyBorder="1" applyAlignment="1">
      <alignment horizontal="right"/>
    </xf>
    <xf numFmtId="4" fontId="2" fillId="0" borderId="6" xfId="0" applyNumberFormat="1" applyFont="1" applyBorder="1" applyAlignment="1">
      <alignment horizontal="right"/>
    </xf>
    <xf numFmtId="4" fontId="3" fillId="0" borderId="9" xfId="0" applyNumberFormat="1" applyFont="1" applyBorder="1"/>
    <xf numFmtId="4" fontId="3" fillId="0" borderId="4" xfId="0" applyNumberFormat="1" applyFont="1" applyBorder="1"/>
    <xf numFmtId="4" fontId="2" fillId="0" borderId="2" xfId="0" applyNumberFormat="1" applyFont="1" applyBorder="1"/>
    <xf numFmtId="4" fontId="2" fillId="0" borderId="11" xfId="0" applyNumberFormat="1" applyFont="1" applyBorder="1"/>
    <xf numFmtId="4" fontId="2" fillId="0" borderId="6" xfId="0" applyNumberFormat="1" applyFont="1" applyBorder="1"/>
    <xf numFmtId="4" fontId="3" fillId="0" borderId="23" xfId="0" applyNumberFormat="1" applyFont="1" applyBorder="1"/>
    <xf numFmtId="4" fontId="2" fillId="0" borderId="23" xfId="0" applyNumberFormat="1" applyFont="1" applyBorder="1"/>
    <xf numFmtId="4" fontId="2" fillId="0" borderId="27" xfId="0" applyNumberFormat="1" applyFont="1" applyBorder="1"/>
    <xf numFmtId="4" fontId="2" fillId="0" borderId="20" xfId="0" applyNumberFormat="1" applyFont="1" applyBorder="1"/>
    <xf numFmtId="0" fontId="2" fillId="6" borderId="18" xfId="0" applyFont="1" applyFill="1" applyBorder="1"/>
    <xf numFmtId="0" fontId="3" fillId="6" borderId="13" xfId="0" applyFont="1" applyFill="1" applyBorder="1" applyAlignment="1">
      <alignment horizontal="center"/>
    </xf>
    <xf numFmtId="2" fontId="3" fillId="6" borderId="9" xfId="0" applyNumberFormat="1" applyFont="1" applyFill="1" applyBorder="1" applyAlignment="1">
      <alignment horizontal="right"/>
    </xf>
    <xf numFmtId="2" fontId="3" fillId="6" borderId="6" xfId="0" applyNumberFormat="1" applyFont="1" applyFill="1" applyBorder="1" applyAlignment="1">
      <alignment horizontal="right"/>
    </xf>
    <xf numFmtId="2" fontId="3" fillId="6" borderId="9" xfId="0" applyNumberFormat="1" applyFont="1" applyFill="1" applyBorder="1"/>
    <xf numFmtId="2" fontId="3" fillId="6" borderId="6" xfId="0" applyNumberFormat="1" applyFont="1" applyFill="1" applyBorder="1"/>
    <xf numFmtId="0" fontId="3" fillId="6" borderId="22" xfId="0" applyFont="1" applyFill="1" applyBorder="1"/>
    <xf numFmtId="0" fontId="3" fillId="6" borderId="23" xfId="0" applyFont="1" applyFill="1" applyBorder="1"/>
    <xf numFmtId="0" fontId="3" fillId="6" borderId="8" xfId="0" applyFont="1" applyFill="1" applyBorder="1" applyAlignment="1">
      <alignment horizontal="center"/>
    </xf>
    <xf numFmtId="0" fontId="3" fillId="6" borderId="3" xfId="0" applyFont="1" applyFill="1" applyBorder="1" applyAlignment="1">
      <alignment horizontal="center"/>
    </xf>
    <xf numFmtId="0" fontId="2" fillId="7" borderId="21" xfId="0" applyFont="1" applyFill="1" applyBorder="1"/>
    <xf numFmtId="0" fontId="2" fillId="7" borderId="19" xfId="0" applyFont="1" applyFill="1" applyBorder="1" applyAlignment="1">
      <alignment horizontal="center"/>
    </xf>
    <xf numFmtId="0" fontId="2" fillId="7" borderId="18" xfId="0" applyFont="1" applyFill="1" applyBorder="1"/>
    <xf numFmtId="0" fontId="2" fillId="7" borderId="13" xfId="0" applyFont="1" applyFill="1" applyBorder="1" applyAlignment="1">
      <alignment horizontal="center"/>
    </xf>
    <xf numFmtId="0" fontId="1" fillId="7" borderId="14" xfId="0" applyFont="1" applyFill="1" applyBorder="1" applyAlignment="1">
      <alignment horizontal="right"/>
    </xf>
    <xf numFmtId="0" fontId="1" fillId="7" borderId="14" xfId="0" applyFont="1" applyFill="1" applyBorder="1"/>
    <xf numFmtId="0" fontId="2" fillId="7" borderId="23" xfId="0" applyFont="1" applyFill="1" applyBorder="1" applyAlignment="1">
      <alignment horizontal="center"/>
    </xf>
    <xf numFmtId="0" fontId="2" fillId="7" borderId="42" xfId="0" applyFont="1" applyFill="1" applyBorder="1" applyAlignment="1">
      <alignment horizontal="center"/>
    </xf>
    <xf numFmtId="0" fontId="2" fillId="7" borderId="14" xfId="0" applyFont="1" applyFill="1" applyBorder="1" applyAlignment="1">
      <alignment horizontal="center"/>
    </xf>
    <xf numFmtId="3" fontId="3" fillId="0" borderId="40" xfId="0" applyNumberFormat="1" applyFont="1" applyBorder="1" applyAlignment="1">
      <alignment vertical="center"/>
    </xf>
    <xf numFmtId="0" fontId="5" fillId="0" borderId="3" xfId="0" applyFont="1" applyBorder="1"/>
    <xf numFmtId="0" fontId="5" fillId="0" borderId="8" xfId="0" applyFont="1" applyBorder="1"/>
    <xf numFmtId="3" fontId="5" fillId="0" borderId="26" xfId="0" applyNumberFormat="1" applyFont="1" applyBorder="1" applyAlignment="1">
      <alignment horizontal="right"/>
    </xf>
    <xf numFmtId="3" fontId="5" fillId="0" borderId="25" xfId="0" applyNumberFormat="1" applyFont="1" applyBorder="1" applyAlignment="1">
      <alignment horizontal="right"/>
    </xf>
    <xf numFmtId="0" fontId="5" fillId="4" borderId="6" xfId="0" applyFont="1" applyFill="1" applyBorder="1" applyAlignment="1">
      <alignment horizontal="center"/>
    </xf>
    <xf numFmtId="3" fontId="5" fillId="0" borderId="4" xfId="0" applyNumberFormat="1" applyFont="1" applyBorder="1" applyAlignment="1">
      <alignment horizontal="right"/>
    </xf>
    <xf numFmtId="0" fontId="5" fillId="0" borderId="10" xfId="0" applyFont="1" applyBorder="1"/>
    <xf numFmtId="3" fontId="5" fillId="0" borderId="30" xfId="0" applyNumberFormat="1" applyFont="1" applyBorder="1" applyAlignment="1">
      <alignment horizontal="right"/>
    </xf>
    <xf numFmtId="3" fontId="5" fillId="0" borderId="9" xfId="0" applyNumberFormat="1" applyFont="1" applyBorder="1" applyAlignment="1">
      <alignment horizontal="right"/>
    </xf>
    <xf numFmtId="0" fontId="6" fillId="5" borderId="13" xfId="0" applyFont="1" applyFill="1" applyBorder="1"/>
    <xf numFmtId="3" fontId="6" fillId="5" borderId="42" xfId="0" applyNumberFormat="1" applyFont="1" applyFill="1" applyBorder="1" applyAlignment="1">
      <alignment horizontal="right"/>
    </xf>
    <xf numFmtId="3" fontId="6" fillId="5" borderId="14" xfId="0" applyNumberFormat="1" applyFont="1" applyFill="1" applyBorder="1" applyAlignment="1">
      <alignment horizontal="right"/>
    </xf>
    <xf numFmtId="3" fontId="5" fillId="0" borderId="11" xfId="0" applyNumberFormat="1" applyFont="1" applyBorder="1" applyAlignment="1">
      <alignment horizontal="right"/>
    </xf>
    <xf numFmtId="0" fontId="5" fillId="0" borderId="15" xfId="0" applyFont="1" applyBorder="1"/>
    <xf numFmtId="3" fontId="5" fillId="0" borderId="43" xfId="0" applyNumberFormat="1" applyFont="1" applyBorder="1" applyAlignment="1">
      <alignment horizontal="right"/>
    </xf>
    <xf numFmtId="3" fontId="5" fillId="0" borderId="16" xfId="0" applyNumberFormat="1" applyFont="1" applyBorder="1" applyAlignment="1">
      <alignment horizontal="right"/>
    </xf>
    <xf numFmtId="0" fontId="6" fillId="7" borderId="13" xfId="0" applyFont="1" applyFill="1" applyBorder="1"/>
    <xf numFmtId="0" fontId="6" fillId="7" borderId="42" xfId="0" applyFont="1" applyFill="1" applyBorder="1" applyAlignment="1">
      <alignment horizontal="center"/>
    </xf>
    <xf numFmtId="0" fontId="6" fillId="7" borderId="14" xfId="0" applyFont="1" applyFill="1" applyBorder="1" applyAlignment="1">
      <alignment horizont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5" fillId="4" borderId="9" xfId="0" applyFont="1" applyFill="1" applyBorder="1" applyAlignment="1">
      <alignment horizontal="center"/>
    </xf>
    <xf numFmtId="0" fontId="6" fillId="7" borderId="18" xfId="0" applyFont="1" applyFill="1" applyBorder="1" applyAlignment="1">
      <alignment horizontal="center"/>
    </xf>
    <xf numFmtId="0" fontId="6" fillId="7" borderId="22" xfId="0" applyFont="1" applyFill="1" applyBorder="1"/>
    <xf numFmtId="0" fontId="6" fillId="7" borderId="20" xfId="0" applyFont="1" applyFill="1" applyBorder="1"/>
    <xf numFmtId="0" fontId="6" fillId="7" borderId="46" xfId="0" applyFont="1" applyFill="1" applyBorder="1" applyAlignment="1">
      <alignment horizontal="center"/>
    </xf>
    <xf numFmtId="0" fontId="9" fillId="0" borderId="0" xfId="0" applyFont="1"/>
    <xf numFmtId="0" fontId="5" fillId="4" borderId="32" xfId="0" applyFont="1" applyFill="1" applyBorder="1"/>
    <xf numFmtId="0" fontId="5" fillId="4" borderId="31" xfId="0" applyFont="1" applyFill="1" applyBorder="1"/>
    <xf numFmtId="0" fontId="5" fillId="4" borderId="36" xfId="0" applyFont="1" applyFill="1" applyBorder="1"/>
    <xf numFmtId="0" fontId="10" fillId="9" borderId="0" xfId="0" applyFont="1" applyFill="1"/>
    <xf numFmtId="0" fontId="10" fillId="9" borderId="0" xfId="0" applyFont="1" applyFill="1" applyAlignment="1">
      <alignment horizontal="center"/>
    </xf>
    <xf numFmtId="0" fontId="7" fillId="10" borderId="0" xfId="0" applyFont="1" applyFill="1"/>
    <xf numFmtId="0" fontId="0" fillId="10" borderId="0" xfId="0" applyFill="1"/>
    <xf numFmtId="0" fontId="7" fillId="12" borderId="23" xfId="0" applyFont="1" applyFill="1" applyBorder="1"/>
    <xf numFmtId="0" fontId="14" fillId="0" borderId="0" xfId="0" applyFont="1"/>
    <xf numFmtId="0" fontId="10" fillId="13" borderId="0" xfId="0" applyFont="1" applyFill="1"/>
    <xf numFmtId="0" fontId="10" fillId="13" borderId="0" xfId="0" applyFont="1" applyFill="1" applyAlignment="1">
      <alignment horizontal="center"/>
    </xf>
    <xf numFmtId="0" fontId="4" fillId="0" borderId="0" xfId="0" applyFont="1" applyAlignment="1">
      <alignment horizontal="center" vertical="center"/>
    </xf>
    <xf numFmtId="0" fontId="16" fillId="0" borderId="23" xfId="0" applyFont="1" applyBorder="1"/>
    <xf numFmtId="0" fontId="5" fillId="10" borderId="0" xfId="0" applyFont="1" applyFill="1"/>
    <xf numFmtId="0" fontId="6" fillId="10" borderId="0" xfId="0" applyFont="1" applyFill="1"/>
    <xf numFmtId="0" fontId="14" fillId="14" borderId="32" xfId="0" applyFont="1" applyFill="1" applyBorder="1"/>
    <xf numFmtId="0" fontId="14" fillId="14" borderId="33" xfId="0" applyFont="1" applyFill="1" applyBorder="1"/>
    <xf numFmtId="0" fontId="14" fillId="14" borderId="37" xfId="0" applyFont="1" applyFill="1" applyBorder="1"/>
    <xf numFmtId="0" fontId="14" fillId="14" borderId="0" xfId="0" applyFont="1" applyFill="1"/>
    <xf numFmtId="0" fontId="0" fillId="14" borderId="0" xfId="0" applyFill="1"/>
    <xf numFmtId="0" fontId="14" fillId="14" borderId="35" xfId="0" applyFont="1" applyFill="1" applyBorder="1"/>
    <xf numFmtId="0" fontId="14" fillId="14" borderId="31" xfId="0" applyFont="1" applyFill="1" applyBorder="1"/>
    <xf numFmtId="0" fontId="0" fillId="14" borderId="31" xfId="0" applyFill="1" applyBorder="1"/>
    <xf numFmtId="0" fontId="0" fillId="14" borderId="36" xfId="0" applyFill="1" applyBorder="1"/>
    <xf numFmtId="0" fontId="18" fillId="14" borderId="34" xfId="0" applyFont="1" applyFill="1" applyBorder="1"/>
    <xf numFmtId="0" fontId="18" fillId="14" borderId="38" xfId="0" applyFont="1" applyFill="1" applyBorder="1"/>
    <xf numFmtId="0" fontId="18" fillId="14" borderId="36" xfId="0" applyFont="1" applyFill="1" applyBorder="1"/>
    <xf numFmtId="0" fontId="3" fillId="0" borderId="5" xfId="0" quotePrefix="1" applyFont="1" applyBorder="1" applyAlignment="1">
      <alignment horizontal="right"/>
    </xf>
    <xf numFmtId="0" fontId="2" fillId="0" borderId="8" xfId="0" quotePrefix="1" applyFont="1" applyBorder="1" applyAlignment="1">
      <alignment horizontal="right"/>
    </xf>
    <xf numFmtId="0" fontId="3" fillId="10" borderId="0" xfId="0" applyFont="1" applyFill="1"/>
    <xf numFmtId="3" fontId="3" fillId="0" borderId="45" xfId="0" applyNumberFormat="1" applyFont="1" applyBorder="1"/>
    <xf numFmtId="3" fontId="3" fillId="0" borderId="17" xfId="0" applyNumberFormat="1" applyFont="1" applyBorder="1"/>
    <xf numFmtId="3" fontId="3" fillId="0" borderId="50" xfId="0" applyNumberFormat="1" applyFont="1" applyBorder="1"/>
    <xf numFmtId="3" fontId="3" fillId="2" borderId="51" xfId="0" applyNumberFormat="1" applyFont="1" applyFill="1" applyBorder="1" applyAlignment="1">
      <alignment vertical="center"/>
    </xf>
    <xf numFmtId="0" fontId="3" fillId="7" borderId="47" xfId="0" applyFont="1" applyFill="1" applyBorder="1"/>
    <xf numFmtId="0" fontId="6" fillId="11" borderId="0" xfId="0" applyFont="1" applyFill="1"/>
    <xf numFmtId="3" fontId="6" fillId="11" borderId="3" xfId="0" applyNumberFormat="1" applyFont="1" applyFill="1" applyBorder="1"/>
    <xf numFmtId="3" fontId="6" fillId="11" borderId="4" xfId="0" applyNumberFormat="1" applyFont="1" applyFill="1" applyBorder="1"/>
    <xf numFmtId="0" fontId="6" fillId="11" borderId="12" xfId="0" applyFont="1" applyFill="1" applyBorder="1"/>
    <xf numFmtId="3" fontId="6" fillId="11" borderId="13" xfId="0" applyNumberFormat="1" applyFont="1" applyFill="1" applyBorder="1"/>
    <xf numFmtId="3" fontId="6" fillId="11" borderId="14" xfId="0" applyNumberFormat="1" applyFont="1" applyFill="1" applyBorder="1"/>
    <xf numFmtId="3" fontId="6" fillId="11" borderId="1" xfId="0" applyNumberFormat="1" applyFont="1" applyFill="1" applyBorder="1"/>
    <xf numFmtId="3" fontId="6" fillId="11" borderId="2" xfId="0" applyNumberFormat="1" applyFont="1" applyFill="1" applyBorder="1"/>
    <xf numFmtId="3" fontId="6" fillId="11" borderId="5" xfId="0" applyNumberFormat="1" applyFont="1" applyFill="1" applyBorder="1"/>
    <xf numFmtId="3" fontId="6" fillId="11" borderId="6" xfId="0" applyNumberFormat="1" applyFont="1" applyFill="1" applyBorder="1"/>
    <xf numFmtId="0" fontId="6" fillId="11" borderId="1" xfId="0" applyFont="1" applyFill="1" applyBorder="1" applyAlignment="1">
      <alignment horizontal="center"/>
    </xf>
    <xf numFmtId="0" fontId="6" fillId="11" borderId="2" xfId="0" applyFont="1" applyFill="1" applyBorder="1" applyAlignment="1">
      <alignment horizontal="center"/>
    </xf>
    <xf numFmtId="49" fontId="5" fillId="0" borderId="0" xfId="0" applyNumberFormat="1" applyFont="1" applyAlignment="1">
      <alignment vertical="top"/>
    </xf>
    <xf numFmtId="0" fontId="23" fillId="0" borderId="0" xfId="1"/>
    <xf numFmtId="0" fontId="24" fillId="0" borderId="0" xfId="0" applyFont="1" applyAlignment="1">
      <alignment vertical="center"/>
    </xf>
    <xf numFmtId="0" fontId="5" fillId="4" borderId="35" xfId="0" applyFont="1" applyFill="1" applyBorder="1" applyAlignment="1">
      <alignment horizontal="left"/>
    </xf>
    <xf numFmtId="0" fontId="17" fillId="0" borderId="55" xfId="0" applyFont="1" applyBorder="1" applyAlignment="1">
      <alignment horizontal="center" vertical="center" wrapText="1"/>
    </xf>
    <xf numFmtId="0" fontId="29" fillId="0" borderId="0" xfId="0" applyFont="1"/>
    <xf numFmtId="0" fontId="28" fillId="8" borderId="0" xfId="0" applyFont="1" applyFill="1" applyAlignment="1">
      <alignment horizontal="left" vertical="center"/>
    </xf>
    <xf numFmtId="0" fontId="29" fillId="8" borderId="0" xfId="0" applyFont="1" applyFill="1"/>
    <xf numFmtId="0" fontId="5" fillId="14" borderId="32" xfId="0" applyFont="1" applyFill="1" applyBorder="1"/>
    <xf numFmtId="0" fontId="5" fillId="14" borderId="33" xfId="0" applyFont="1" applyFill="1" applyBorder="1"/>
    <xf numFmtId="0" fontId="5" fillId="14" borderId="37" xfId="0" applyFont="1" applyFill="1" applyBorder="1"/>
    <xf numFmtId="0" fontId="5" fillId="14" borderId="0" xfId="0" applyFont="1" applyFill="1"/>
    <xf numFmtId="0" fontId="5" fillId="14" borderId="34" xfId="0" applyFont="1" applyFill="1" applyBorder="1"/>
    <xf numFmtId="0" fontId="5" fillId="14" borderId="38" xfId="0" applyFont="1" applyFill="1" applyBorder="1"/>
    <xf numFmtId="0" fontId="6" fillId="14" borderId="32" xfId="0" applyFont="1" applyFill="1" applyBorder="1"/>
    <xf numFmtId="0" fontId="5" fillId="14" borderId="35" xfId="0" applyFont="1" applyFill="1" applyBorder="1"/>
    <xf numFmtId="0" fontId="5" fillId="14" borderId="31" xfId="0" applyFont="1" applyFill="1" applyBorder="1"/>
    <xf numFmtId="0" fontId="5" fillId="14" borderId="12" xfId="0" applyFont="1" applyFill="1" applyBorder="1"/>
    <xf numFmtId="0" fontId="5" fillId="14" borderId="56" xfId="0" applyFont="1" applyFill="1" applyBorder="1"/>
    <xf numFmtId="0" fontId="5" fillId="14" borderId="18" xfId="0" applyFont="1" applyFill="1" applyBorder="1"/>
    <xf numFmtId="0" fontId="5" fillId="14" borderId="36" xfId="0" applyFont="1" applyFill="1" applyBorder="1"/>
    <xf numFmtId="0" fontId="3" fillId="2" borderId="0" xfId="0" applyFont="1" applyFill="1"/>
    <xf numFmtId="0" fontId="6" fillId="7" borderId="7" xfId="0" applyFont="1" applyFill="1" applyBorder="1" applyAlignment="1">
      <alignment horizontal="center" wrapText="1"/>
    </xf>
    <xf numFmtId="0" fontId="6" fillId="7" borderId="40" xfId="0" applyFont="1" applyFill="1" applyBorder="1" applyAlignment="1">
      <alignment horizontal="center" wrapText="1"/>
    </xf>
    <xf numFmtId="0" fontId="3" fillId="10" borderId="48" xfId="0" applyFont="1" applyFill="1" applyBorder="1" applyAlignment="1">
      <alignment horizontal="center" vertical="center"/>
    </xf>
    <xf numFmtId="0" fontId="3" fillId="10" borderId="49" xfId="0" applyFont="1" applyFill="1" applyBorder="1" applyAlignment="1">
      <alignment horizontal="center" vertical="center"/>
    </xf>
    <xf numFmtId="0" fontId="2" fillId="7" borderId="47" xfId="0" applyFont="1" applyFill="1" applyBorder="1" applyAlignment="1">
      <alignment horizontal="center" vertical="center"/>
    </xf>
    <xf numFmtId="0" fontId="2" fillId="7" borderId="28" xfId="0" applyFont="1" applyFill="1" applyBorder="1" applyAlignment="1">
      <alignment horizontal="center" vertical="center"/>
    </xf>
    <xf numFmtId="9" fontId="3" fillId="0" borderId="54" xfId="2" applyFont="1" applyBorder="1" applyAlignment="1">
      <alignment horizontal="center"/>
    </xf>
    <xf numFmtId="9" fontId="3" fillId="0" borderId="41" xfId="2" applyFont="1" applyBorder="1" applyAlignment="1">
      <alignment horizontal="center"/>
    </xf>
    <xf numFmtId="0" fontId="6" fillId="7" borderId="54" xfId="0" applyFont="1" applyFill="1" applyBorder="1" applyAlignment="1">
      <alignment horizontal="center" wrapText="1"/>
    </xf>
    <xf numFmtId="0" fontId="6" fillId="7" borderId="41" xfId="0" applyFont="1" applyFill="1" applyBorder="1" applyAlignment="1">
      <alignment horizontal="center" wrapText="1"/>
    </xf>
    <xf numFmtId="0" fontId="6" fillId="7" borderId="52" xfId="0" applyFont="1" applyFill="1" applyBorder="1" applyAlignment="1">
      <alignment horizontal="center"/>
    </xf>
    <xf numFmtId="0" fontId="6" fillId="7" borderId="53" xfId="0" applyFont="1" applyFill="1" applyBorder="1" applyAlignment="1">
      <alignment horizontal="center"/>
    </xf>
    <xf numFmtId="0" fontId="6" fillId="7" borderId="7" xfId="0" applyFont="1" applyFill="1" applyBorder="1" applyAlignment="1">
      <alignment horizontal="center"/>
    </xf>
    <xf numFmtId="0" fontId="6" fillId="7" borderId="40" xfId="0" applyFont="1" applyFill="1" applyBorder="1" applyAlignment="1">
      <alignment horizontal="center"/>
    </xf>
    <xf numFmtId="0" fontId="6" fillId="2" borderId="7" xfId="0" applyFont="1" applyFill="1" applyBorder="1" applyAlignment="1">
      <alignment horizontal="center" wrapText="1"/>
    </xf>
    <xf numFmtId="0" fontId="6" fillId="2" borderId="40" xfId="0" applyFont="1" applyFill="1" applyBorder="1" applyAlignment="1">
      <alignment horizontal="center" wrapText="1"/>
    </xf>
    <xf numFmtId="0" fontId="1" fillId="0" borderId="19" xfId="0" applyFont="1" applyBorder="1"/>
    <xf numFmtId="0" fontId="1" fillId="0" borderId="24" xfId="0" applyFont="1" applyBorder="1"/>
  </cellXfs>
  <cellStyles count="3">
    <cellStyle name="Hyperlinkki" xfId="1" builtinId="8"/>
    <cellStyle name="Normaali" xfId="0" builtinId="0"/>
    <cellStyle name="Prosenttia" xfId="2" builtinId="5"/>
  </cellStyles>
  <dxfs count="1">
    <dxf>
      <font>
        <color rgb="FF9C0006"/>
      </font>
    </dxf>
  </dxfs>
  <tableStyles count="0" defaultTableStyle="TableStyleMedium2" defaultPivotStyle="PivotStyleLight16"/>
  <colors>
    <mruColors>
      <color rgb="FFFF9900"/>
      <color rgb="FFFF99FF"/>
      <color rgb="FFFD9B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arma.fi/en/entrepreneur/y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96"/>
  <sheetViews>
    <sheetView showGridLines="0" topLeftCell="A12" zoomScale="83" zoomScaleNormal="83" workbookViewId="0">
      <selection activeCell="S21" sqref="S21"/>
    </sheetView>
  </sheetViews>
  <sheetFormatPr defaultColWidth="8.7109375" defaultRowHeight="15"/>
  <cols>
    <col min="1" max="1" width="10.28515625" customWidth="1"/>
    <col min="2" max="2" width="7.42578125" customWidth="1"/>
    <col min="3" max="3" width="25.140625" customWidth="1"/>
    <col min="4" max="4" width="46.7109375" customWidth="1"/>
    <col min="15" max="15" width="9.42578125" customWidth="1"/>
  </cols>
  <sheetData>
    <row r="2" spans="1:13" ht="18.75">
      <c r="A2" s="174" t="s">
        <v>175</v>
      </c>
      <c r="B2" s="175"/>
      <c r="C2" s="175"/>
      <c r="D2" s="175"/>
      <c r="E2" s="175"/>
      <c r="F2" s="175"/>
      <c r="G2" s="175"/>
      <c r="H2" s="175"/>
      <c r="I2" s="175"/>
      <c r="J2" s="175"/>
      <c r="K2" s="173"/>
      <c r="L2" s="173"/>
      <c r="M2" s="173"/>
    </row>
    <row r="3" spans="1:13">
      <c r="A3" s="120"/>
      <c r="C3" s="127"/>
      <c r="D3" s="127"/>
    </row>
    <row r="5" spans="1:13">
      <c r="A5" s="29" t="s">
        <v>6</v>
      </c>
      <c r="B5" s="29"/>
      <c r="C5" s="29"/>
      <c r="D5" s="28"/>
      <c r="E5" s="28"/>
      <c r="F5" s="28"/>
      <c r="G5" s="28"/>
    </row>
    <row r="6" spans="1:13">
      <c r="A6" s="28"/>
      <c r="B6" s="28"/>
      <c r="C6" s="28"/>
      <c r="D6" s="28"/>
      <c r="E6" s="28"/>
      <c r="F6" s="28"/>
      <c r="G6" s="28"/>
    </row>
    <row r="7" spans="1:13">
      <c r="A7" s="28" t="s">
        <v>7</v>
      </c>
      <c r="B7" s="28"/>
      <c r="C7" s="28"/>
      <c r="D7" s="28"/>
      <c r="E7" s="28"/>
      <c r="F7" s="28"/>
      <c r="G7" s="28"/>
    </row>
    <row r="8" spans="1:13">
      <c r="A8" s="28" t="s">
        <v>8</v>
      </c>
      <c r="B8" s="28"/>
      <c r="C8" s="28"/>
      <c r="D8" s="28"/>
      <c r="E8" s="28"/>
      <c r="F8" s="28"/>
      <c r="G8" s="28"/>
    </row>
    <row r="9" spans="1:13">
      <c r="A9" s="28" t="s">
        <v>9</v>
      </c>
      <c r="B9" s="28"/>
      <c r="C9" s="28"/>
      <c r="D9" s="28"/>
      <c r="E9" s="28"/>
      <c r="F9" s="28"/>
      <c r="G9" s="28"/>
    </row>
    <row r="10" spans="1:13">
      <c r="A10" s="28" t="s">
        <v>10</v>
      </c>
      <c r="B10" s="28"/>
      <c r="C10" s="28"/>
      <c r="D10" s="28"/>
      <c r="E10" s="28"/>
      <c r="F10" s="28"/>
      <c r="G10" s="28"/>
    </row>
    <row r="11" spans="1:13">
      <c r="A11" s="28" t="s">
        <v>11</v>
      </c>
      <c r="B11" s="28"/>
      <c r="C11" s="28"/>
      <c r="D11" s="28"/>
      <c r="E11" s="28"/>
      <c r="F11" s="28"/>
      <c r="G11" s="28"/>
    </row>
    <row r="12" spans="1:13">
      <c r="A12" s="28" t="s">
        <v>12</v>
      </c>
      <c r="B12" s="28"/>
      <c r="C12" s="28"/>
      <c r="D12" s="28"/>
      <c r="E12" s="28"/>
      <c r="F12" s="28"/>
      <c r="G12" s="28"/>
    </row>
    <row r="13" spans="1:13">
      <c r="A13" s="28"/>
      <c r="B13" s="28"/>
      <c r="C13" s="28"/>
      <c r="D13" s="28"/>
      <c r="E13" s="28"/>
      <c r="F13" s="28"/>
      <c r="G13" s="28"/>
    </row>
    <row r="14" spans="1:13" ht="15.75" thickBot="1">
      <c r="A14" s="124" t="s">
        <v>28</v>
      </c>
      <c r="B14" s="124"/>
      <c r="C14" s="124"/>
      <c r="D14" s="124"/>
      <c r="E14" s="125" t="s">
        <v>1</v>
      </c>
      <c r="F14" s="28"/>
      <c r="G14" s="28"/>
    </row>
    <row r="15" spans="1:13">
      <c r="A15" s="29" t="s">
        <v>13</v>
      </c>
      <c r="B15" s="28"/>
      <c r="C15" s="28"/>
      <c r="D15" s="28" t="s">
        <v>14</v>
      </c>
      <c r="E15" s="31"/>
      <c r="F15" s="28"/>
      <c r="G15" s="28"/>
    </row>
    <row r="16" spans="1:13">
      <c r="A16" s="129" t="s">
        <v>29</v>
      </c>
      <c r="B16" s="28"/>
      <c r="C16" s="28"/>
      <c r="D16" s="28" t="s">
        <v>15</v>
      </c>
      <c r="E16" s="128"/>
    </row>
    <row r="17" spans="1:7">
      <c r="A17" s="28"/>
      <c r="B17" s="28"/>
      <c r="C17" s="28"/>
      <c r="D17" s="28" t="s">
        <v>17</v>
      </c>
      <c r="E17" s="32"/>
    </row>
    <row r="18" spans="1:7">
      <c r="A18" s="28"/>
      <c r="B18" s="28"/>
      <c r="C18" s="28"/>
      <c r="D18" s="28" t="s">
        <v>16</v>
      </c>
      <c r="E18" s="128"/>
    </row>
    <row r="19" spans="1:7">
      <c r="A19" s="28"/>
      <c r="B19" s="28"/>
      <c r="C19" s="28"/>
      <c r="D19" s="28" t="s">
        <v>18</v>
      </c>
      <c r="E19" s="32"/>
    </row>
    <row r="20" spans="1:7">
      <c r="A20" s="28"/>
      <c r="B20" s="28"/>
      <c r="C20" s="28"/>
      <c r="D20" s="28" t="s">
        <v>19</v>
      </c>
      <c r="E20" s="32"/>
    </row>
    <row r="21" spans="1:7">
      <c r="A21" s="28"/>
      <c r="B21" s="28"/>
      <c r="C21" s="28"/>
      <c r="D21" s="28" t="s">
        <v>20</v>
      </c>
      <c r="E21" s="52"/>
      <c r="F21" s="28"/>
      <c r="G21" s="28"/>
    </row>
    <row r="22" spans="1:7">
      <c r="A22" s="28"/>
      <c r="B22" s="28"/>
      <c r="C22" s="28"/>
      <c r="D22" s="28" t="s">
        <v>21</v>
      </c>
      <c r="E22" s="32"/>
      <c r="F22" s="28"/>
      <c r="G22" s="28"/>
    </row>
    <row r="23" spans="1:7">
      <c r="A23" s="28"/>
      <c r="B23" s="28"/>
      <c r="C23" s="28"/>
      <c r="D23" s="28" t="s">
        <v>22</v>
      </c>
      <c r="E23" s="32"/>
      <c r="F23" s="28"/>
      <c r="G23" s="28"/>
    </row>
    <row r="24" spans="1:7">
      <c r="A24" s="28"/>
      <c r="B24" s="28"/>
      <c r="C24" s="28"/>
      <c r="D24" s="28" t="s">
        <v>23</v>
      </c>
      <c r="E24" s="32"/>
      <c r="F24" s="28"/>
      <c r="G24" s="28"/>
    </row>
    <row r="25" spans="1:7">
      <c r="A25" s="29" t="s">
        <v>27</v>
      </c>
      <c r="B25" s="28"/>
      <c r="C25" s="28"/>
      <c r="D25" s="28" t="s">
        <v>24</v>
      </c>
      <c r="E25" s="32"/>
      <c r="F25" s="28"/>
      <c r="G25" s="28"/>
    </row>
    <row r="26" spans="1:7">
      <c r="A26" s="129" t="s">
        <v>36</v>
      </c>
      <c r="B26" s="129"/>
      <c r="C26" s="129"/>
      <c r="D26" s="28" t="s">
        <v>25</v>
      </c>
      <c r="E26" s="128"/>
      <c r="F26" s="28"/>
      <c r="G26" s="28"/>
    </row>
    <row r="27" spans="1:7">
      <c r="A27" s="129" t="s">
        <v>37</v>
      </c>
      <c r="B27" s="129"/>
      <c r="C27" s="129"/>
      <c r="D27" s="28" t="s">
        <v>26</v>
      </c>
      <c r="E27" s="32"/>
      <c r="F27" s="28"/>
      <c r="G27" s="28"/>
    </row>
    <row r="28" spans="1:7">
      <c r="A28" s="129" t="s">
        <v>38</v>
      </c>
      <c r="B28" s="129"/>
      <c r="C28" s="129"/>
      <c r="D28" s="28" t="s">
        <v>30</v>
      </c>
      <c r="E28" s="128"/>
      <c r="F28" s="28"/>
      <c r="G28" s="28"/>
    </row>
    <row r="29" spans="1:7">
      <c r="A29" s="129" t="s">
        <v>39</v>
      </c>
      <c r="B29" s="28"/>
      <c r="C29" s="28"/>
      <c r="D29" s="28" t="s">
        <v>31</v>
      </c>
      <c r="E29" s="32"/>
      <c r="F29" s="28"/>
      <c r="G29" s="28"/>
    </row>
    <row r="30" spans="1:7">
      <c r="A30" s="28"/>
      <c r="B30" s="28"/>
      <c r="C30" s="28"/>
      <c r="D30" s="28" t="s">
        <v>32</v>
      </c>
      <c r="E30" s="32"/>
      <c r="F30" s="28"/>
      <c r="G30" s="28"/>
    </row>
    <row r="31" spans="1:7">
      <c r="A31" s="29" t="s">
        <v>33</v>
      </c>
      <c r="B31" s="28"/>
      <c r="C31" s="28"/>
      <c r="D31" s="28" t="s">
        <v>34</v>
      </c>
      <c r="E31" s="32"/>
      <c r="F31" s="28"/>
      <c r="G31" s="28"/>
    </row>
    <row r="32" spans="1:7" ht="15.75" thickBot="1">
      <c r="A32" s="30"/>
      <c r="B32" s="30"/>
      <c r="C32" s="30"/>
      <c r="D32" s="30" t="s">
        <v>35</v>
      </c>
      <c r="E32" s="33"/>
      <c r="F32" s="28"/>
      <c r="G32" s="28"/>
    </row>
    <row r="33" spans="1:15">
      <c r="A33" s="124" t="s">
        <v>40</v>
      </c>
      <c r="B33" s="124"/>
      <c r="C33" s="124"/>
      <c r="D33" s="124"/>
      <c r="E33" s="125">
        <f>SUM(E15:E32)</f>
        <v>0</v>
      </c>
      <c r="F33" s="28"/>
      <c r="G33" s="28"/>
    </row>
    <row r="34" spans="1:15">
      <c r="A34" s="28"/>
      <c r="B34" s="28"/>
      <c r="C34" s="28"/>
      <c r="D34" s="28"/>
      <c r="E34" s="28"/>
      <c r="F34" s="28"/>
      <c r="G34" s="28"/>
    </row>
    <row r="35" spans="1:15" ht="15.75" thickBot="1">
      <c r="A35" s="130" t="s">
        <v>41</v>
      </c>
      <c r="B35" s="130"/>
      <c r="C35" s="130"/>
      <c r="D35" s="130"/>
      <c r="E35" s="131" t="s">
        <v>1</v>
      </c>
      <c r="F35" s="28"/>
      <c r="G35" s="28"/>
    </row>
    <row r="36" spans="1:15">
      <c r="A36" s="29" t="s">
        <v>42</v>
      </c>
      <c r="B36" s="28"/>
      <c r="C36" s="28"/>
      <c r="D36" s="28" t="s">
        <v>43</v>
      </c>
      <c r="E36" s="31">
        <f xml:space="preserve"> E18</f>
        <v>0</v>
      </c>
      <c r="F36" s="28"/>
      <c r="G36" s="28"/>
    </row>
    <row r="37" spans="1:15">
      <c r="A37" s="28"/>
      <c r="B37" s="28"/>
      <c r="C37" s="28"/>
      <c r="D37" s="28" t="s">
        <v>44</v>
      </c>
      <c r="E37" s="133"/>
      <c r="F37" s="28"/>
      <c r="G37" s="28"/>
    </row>
    <row r="38" spans="1:15">
      <c r="A38" s="28"/>
      <c r="B38" s="28"/>
      <c r="C38" s="28"/>
      <c r="D38" s="28" t="s">
        <v>45</v>
      </c>
      <c r="E38" s="32"/>
      <c r="F38" s="28"/>
      <c r="G38" s="28"/>
    </row>
    <row r="39" spans="1:15" ht="15.75" thickBot="1">
      <c r="A39" s="28"/>
      <c r="B39" s="28"/>
      <c r="C39" s="28"/>
      <c r="D39" s="28"/>
      <c r="E39" s="32"/>
      <c r="F39" s="28"/>
      <c r="G39" s="28"/>
    </row>
    <row r="40" spans="1:15">
      <c r="A40" s="29" t="s">
        <v>46</v>
      </c>
      <c r="B40" s="28"/>
      <c r="C40" s="28"/>
      <c r="D40" s="28" t="s">
        <v>47</v>
      </c>
      <c r="E40" s="32"/>
      <c r="F40" s="28"/>
      <c r="G40" s="182" t="s">
        <v>178</v>
      </c>
      <c r="H40" s="177"/>
      <c r="I40" s="177"/>
      <c r="J40" s="177"/>
      <c r="K40" s="177"/>
      <c r="L40" s="177"/>
      <c r="M40" s="180"/>
    </row>
    <row r="41" spans="1:15" ht="15.75" thickBot="1">
      <c r="A41" s="28"/>
      <c r="B41" s="28"/>
      <c r="C41" s="28"/>
      <c r="D41" s="28" t="s">
        <v>48</v>
      </c>
      <c r="E41" s="32"/>
      <c r="F41" s="28"/>
      <c r="G41" s="183" t="s">
        <v>179</v>
      </c>
      <c r="H41" s="184"/>
      <c r="I41" s="143"/>
      <c r="J41" s="143"/>
      <c r="K41" s="143"/>
      <c r="L41" s="143"/>
      <c r="M41" s="144"/>
    </row>
    <row r="42" spans="1:15">
      <c r="A42" s="28"/>
      <c r="B42" s="28"/>
      <c r="C42" s="28"/>
      <c r="D42" s="28" t="s">
        <v>49</v>
      </c>
      <c r="E42" s="32"/>
      <c r="F42" s="28"/>
      <c r="G42" s="28"/>
    </row>
    <row r="43" spans="1:15" ht="15.75" thickBot="1">
      <c r="A43" s="30"/>
      <c r="B43" s="30"/>
      <c r="C43" s="30"/>
      <c r="D43" s="30" t="s">
        <v>50</v>
      </c>
      <c r="E43" s="33"/>
      <c r="F43" s="28"/>
      <c r="G43" s="28"/>
    </row>
    <row r="44" spans="1:15">
      <c r="A44" s="130" t="s">
        <v>51</v>
      </c>
      <c r="B44" s="130"/>
      <c r="C44" s="130"/>
      <c r="D44" s="130"/>
      <c r="E44" s="131">
        <f>SUM(E36:E43)</f>
        <v>0</v>
      </c>
      <c r="F44" s="28"/>
      <c r="G44" s="28"/>
      <c r="N44" s="127"/>
      <c r="O44" s="127"/>
    </row>
    <row r="45" spans="1:15" ht="15.75" thickBot="1">
      <c r="A45" s="29"/>
      <c r="B45" s="29"/>
      <c r="C45" s="29"/>
      <c r="D45" s="29"/>
      <c r="E45" s="29"/>
      <c r="F45" s="28"/>
      <c r="G45" s="28"/>
      <c r="N45" s="127"/>
      <c r="O45" s="127"/>
    </row>
    <row r="46" spans="1:15" ht="28.15" customHeight="1" thickTop="1" thickBot="1">
      <c r="B46" s="28"/>
      <c r="C46" s="172" t="s">
        <v>52</v>
      </c>
      <c r="D46" s="132" t="str">
        <f>IF(E33-E44=0,"CORRECT","CHECK YOUR CALCULATIONS!")</f>
        <v>CORRECT</v>
      </c>
      <c r="E46" s="28"/>
      <c r="F46" s="28"/>
      <c r="G46" s="176" t="s">
        <v>180</v>
      </c>
      <c r="H46" s="177"/>
      <c r="I46" s="177"/>
      <c r="J46" s="177"/>
      <c r="K46" s="177"/>
      <c r="L46" s="180"/>
      <c r="M46" s="127"/>
      <c r="N46" s="127"/>
      <c r="O46" s="127"/>
    </row>
    <row r="47" spans="1:15" ht="16.5" thickTop="1" thickBot="1">
      <c r="A47" s="28"/>
      <c r="B47" s="28"/>
      <c r="C47" s="28"/>
      <c r="D47" s="36"/>
      <c r="E47" s="126"/>
      <c r="F47" s="126"/>
      <c r="G47" s="183" t="s">
        <v>181</v>
      </c>
      <c r="H47" s="184"/>
      <c r="I47" s="143"/>
      <c r="J47" s="143"/>
      <c r="K47" s="143"/>
      <c r="L47" s="144"/>
    </row>
    <row r="48" spans="1:15">
      <c r="A48" s="13" t="s">
        <v>185</v>
      </c>
      <c r="B48" s="28"/>
      <c r="C48" s="28"/>
      <c r="D48" s="28"/>
      <c r="E48" s="126"/>
      <c r="F48" s="126"/>
      <c r="G48" s="126"/>
      <c r="H48" s="127"/>
      <c r="I48" s="127"/>
      <c r="J48" s="127"/>
      <c r="K48" s="127"/>
      <c r="L48" s="127"/>
    </row>
    <row r="49" spans="1:7">
      <c r="A49" s="28"/>
      <c r="B49" s="28"/>
      <c r="C49" s="28"/>
      <c r="D49" s="28"/>
      <c r="E49" s="126"/>
      <c r="F49" s="126"/>
      <c r="G49" s="28"/>
    </row>
    <row r="50" spans="1:7">
      <c r="A50" s="28"/>
      <c r="B50" s="28"/>
      <c r="C50" s="28"/>
      <c r="D50" s="28"/>
      <c r="E50" s="28"/>
      <c r="F50" s="28"/>
      <c r="G50" s="28"/>
    </row>
    <row r="51" spans="1:7">
      <c r="A51" s="28"/>
      <c r="B51" s="28"/>
      <c r="C51" s="28"/>
      <c r="D51" s="28"/>
      <c r="E51" s="28"/>
      <c r="F51" s="28"/>
      <c r="G51" s="28"/>
    </row>
    <row r="52" spans="1:7">
      <c r="A52" s="28"/>
      <c r="B52" s="28"/>
      <c r="C52" s="28"/>
      <c r="D52" s="28"/>
      <c r="E52" s="28"/>
      <c r="F52" s="28"/>
      <c r="G52" s="28"/>
    </row>
    <row r="53" spans="1:7">
      <c r="A53" s="28"/>
      <c r="B53" s="28"/>
      <c r="C53" s="28"/>
      <c r="D53" s="28"/>
      <c r="E53" s="28"/>
      <c r="F53" s="28"/>
      <c r="G53" s="28"/>
    </row>
    <row r="54" spans="1:7">
      <c r="A54" s="28"/>
      <c r="B54" s="28"/>
      <c r="C54" s="28"/>
      <c r="D54" s="28"/>
      <c r="E54" s="28"/>
      <c r="F54" s="28"/>
      <c r="G54" s="28"/>
    </row>
    <row r="55" spans="1:7">
      <c r="A55" s="28"/>
      <c r="B55" s="28"/>
      <c r="C55" s="28"/>
      <c r="D55" s="28"/>
      <c r="E55" s="28"/>
      <c r="F55" s="28"/>
      <c r="G55" s="28"/>
    </row>
    <row r="56" spans="1:7">
      <c r="A56" s="28"/>
      <c r="B56" s="28"/>
      <c r="C56" s="28"/>
      <c r="D56" s="28"/>
      <c r="E56" s="28"/>
      <c r="F56" s="28"/>
      <c r="G56" s="28"/>
    </row>
    <row r="57" spans="1:7">
      <c r="A57" s="28"/>
      <c r="B57" s="28"/>
      <c r="C57" s="28"/>
      <c r="D57" s="28"/>
      <c r="E57" s="28"/>
      <c r="F57" s="28"/>
      <c r="G57" s="28"/>
    </row>
    <row r="58" spans="1:7">
      <c r="A58" s="28"/>
      <c r="B58" s="28"/>
      <c r="C58" s="28"/>
      <c r="D58" s="28"/>
      <c r="E58" s="28"/>
      <c r="F58" s="28"/>
      <c r="G58" s="28"/>
    </row>
    <row r="59" spans="1:7">
      <c r="A59" s="28"/>
      <c r="B59" s="28"/>
      <c r="C59" s="28"/>
      <c r="D59" s="28"/>
      <c r="E59" s="28"/>
      <c r="F59" s="28"/>
      <c r="G59" s="28"/>
    </row>
    <row r="60" spans="1:7">
      <c r="A60" s="28"/>
      <c r="B60" s="28"/>
      <c r="C60" s="28"/>
      <c r="D60" s="28"/>
      <c r="E60" s="28"/>
      <c r="F60" s="28"/>
      <c r="G60" s="28"/>
    </row>
    <row r="61" spans="1:7">
      <c r="A61" s="28"/>
      <c r="B61" s="28"/>
      <c r="C61" s="28"/>
      <c r="D61" s="28"/>
      <c r="E61" s="28"/>
      <c r="F61" s="28"/>
      <c r="G61" s="28"/>
    </row>
    <row r="62" spans="1:7">
      <c r="A62" s="28"/>
      <c r="B62" s="28"/>
      <c r="C62" s="28"/>
      <c r="D62" s="28"/>
      <c r="E62" s="28"/>
      <c r="F62" s="28"/>
      <c r="G62" s="28"/>
    </row>
    <row r="63" spans="1:7">
      <c r="A63" s="28"/>
      <c r="B63" s="28"/>
      <c r="C63" s="28"/>
      <c r="D63" s="28"/>
      <c r="E63" s="28"/>
      <c r="F63" s="28"/>
      <c r="G63" s="28"/>
    </row>
    <row r="64" spans="1:7">
      <c r="A64" s="28"/>
      <c r="B64" s="28"/>
      <c r="C64" s="28"/>
      <c r="D64" s="28"/>
      <c r="E64" s="28"/>
      <c r="F64" s="28"/>
      <c r="G64" s="28"/>
    </row>
    <row r="65" spans="1:7">
      <c r="A65" s="28"/>
      <c r="B65" s="28"/>
      <c r="C65" s="28"/>
      <c r="D65" s="28"/>
      <c r="E65" s="28"/>
      <c r="F65" s="28"/>
      <c r="G65" s="28"/>
    </row>
    <row r="66" spans="1:7">
      <c r="A66" s="28"/>
      <c r="B66" s="28"/>
      <c r="C66" s="28"/>
      <c r="D66" s="28"/>
      <c r="E66" s="28"/>
      <c r="F66" s="28"/>
      <c r="G66" s="28"/>
    </row>
    <row r="67" spans="1:7">
      <c r="A67" s="28"/>
      <c r="B67" s="28"/>
      <c r="C67" s="28"/>
      <c r="D67" s="28"/>
      <c r="E67" s="28"/>
      <c r="F67" s="28"/>
      <c r="G67" s="28"/>
    </row>
    <row r="68" spans="1:7">
      <c r="A68" s="28"/>
      <c r="B68" s="28"/>
      <c r="C68" s="28"/>
      <c r="D68" s="28"/>
      <c r="E68" s="28"/>
      <c r="F68" s="28"/>
      <c r="G68" s="28"/>
    </row>
    <row r="69" spans="1:7">
      <c r="A69" s="28"/>
      <c r="B69" s="28"/>
      <c r="C69" s="28"/>
      <c r="D69" s="28"/>
      <c r="E69" s="28"/>
      <c r="F69" s="28"/>
      <c r="G69" s="28"/>
    </row>
    <row r="70" spans="1:7">
      <c r="A70" s="28"/>
      <c r="B70" s="28"/>
      <c r="C70" s="28"/>
      <c r="D70" s="28"/>
      <c r="E70" s="28"/>
      <c r="F70" s="28"/>
      <c r="G70" s="28"/>
    </row>
    <row r="71" spans="1:7">
      <c r="A71" s="28"/>
      <c r="B71" s="28"/>
      <c r="C71" s="28"/>
      <c r="D71" s="28"/>
      <c r="E71" s="28"/>
      <c r="F71" s="28"/>
      <c r="G71" s="28"/>
    </row>
    <row r="72" spans="1:7">
      <c r="A72" s="28"/>
      <c r="B72" s="28"/>
      <c r="C72" s="28"/>
      <c r="D72" s="28"/>
      <c r="E72" s="28"/>
      <c r="F72" s="28"/>
      <c r="G72" s="28"/>
    </row>
    <row r="73" spans="1:7">
      <c r="A73" s="28"/>
      <c r="B73" s="28"/>
      <c r="C73" s="28"/>
      <c r="D73" s="28"/>
      <c r="E73" s="28"/>
      <c r="F73" s="28"/>
      <c r="G73" s="28"/>
    </row>
    <row r="74" spans="1:7">
      <c r="A74" s="28"/>
      <c r="B74" s="28"/>
      <c r="C74" s="28"/>
      <c r="D74" s="28"/>
      <c r="E74" s="28"/>
      <c r="F74" s="28"/>
      <c r="G74" s="28"/>
    </row>
    <row r="75" spans="1:7">
      <c r="A75" s="28"/>
      <c r="B75" s="28"/>
      <c r="C75" s="28"/>
      <c r="D75" s="28"/>
      <c r="E75" s="28"/>
      <c r="F75" s="28"/>
      <c r="G75" s="28"/>
    </row>
    <row r="76" spans="1:7">
      <c r="A76" s="28"/>
      <c r="B76" s="28"/>
      <c r="C76" s="28"/>
      <c r="D76" s="28"/>
      <c r="E76" s="28"/>
      <c r="F76" s="28"/>
      <c r="G76" s="28"/>
    </row>
    <row r="77" spans="1:7">
      <c r="A77" s="28"/>
      <c r="B77" s="28"/>
      <c r="C77" s="28"/>
      <c r="D77" s="28"/>
      <c r="E77" s="28"/>
      <c r="F77" s="28"/>
      <c r="G77" s="28"/>
    </row>
    <row r="78" spans="1:7">
      <c r="A78" s="28"/>
      <c r="B78" s="28"/>
      <c r="C78" s="28"/>
      <c r="D78" s="28"/>
      <c r="E78" s="28"/>
      <c r="F78" s="28"/>
      <c r="G78" s="28"/>
    </row>
    <row r="79" spans="1:7">
      <c r="A79" s="28"/>
      <c r="B79" s="28"/>
      <c r="C79" s="28"/>
      <c r="D79" s="28"/>
      <c r="E79" s="28"/>
      <c r="F79" s="28"/>
      <c r="G79" s="28"/>
    </row>
    <row r="80" spans="1:7">
      <c r="A80" s="28"/>
      <c r="B80" s="28"/>
      <c r="C80" s="28"/>
      <c r="D80" s="28"/>
      <c r="E80" s="28"/>
      <c r="F80" s="28"/>
      <c r="G80" s="28"/>
    </row>
    <row r="81" spans="1:7">
      <c r="A81" s="28"/>
      <c r="B81" s="28"/>
      <c r="C81" s="28"/>
      <c r="D81" s="28"/>
      <c r="E81" s="28"/>
      <c r="F81" s="28"/>
      <c r="G81" s="28"/>
    </row>
    <row r="82" spans="1:7">
      <c r="A82" s="28"/>
      <c r="B82" s="28"/>
      <c r="C82" s="28"/>
      <c r="D82" s="28"/>
      <c r="E82" s="28"/>
      <c r="F82" s="28"/>
      <c r="G82" s="28"/>
    </row>
    <row r="83" spans="1:7">
      <c r="A83" s="28"/>
      <c r="B83" s="28"/>
      <c r="C83" s="28"/>
      <c r="D83" s="28"/>
      <c r="E83" s="28"/>
      <c r="F83" s="28"/>
      <c r="G83" s="28"/>
    </row>
    <row r="84" spans="1:7">
      <c r="A84" s="28"/>
      <c r="B84" s="28"/>
      <c r="C84" s="28"/>
      <c r="D84" s="28"/>
      <c r="E84" s="28"/>
      <c r="F84" s="28"/>
      <c r="G84" s="28"/>
    </row>
    <row r="85" spans="1:7">
      <c r="A85" s="28"/>
      <c r="B85" s="28"/>
      <c r="C85" s="28"/>
      <c r="D85" s="28"/>
      <c r="E85" s="28"/>
      <c r="F85" s="28"/>
      <c r="G85" s="28"/>
    </row>
    <row r="86" spans="1:7">
      <c r="A86" s="28"/>
      <c r="B86" s="28"/>
      <c r="C86" s="28"/>
      <c r="D86" s="28"/>
      <c r="E86" s="28"/>
      <c r="F86" s="28"/>
      <c r="G86" s="28"/>
    </row>
    <row r="87" spans="1:7">
      <c r="A87" s="28"/>
      <c r="B87" s="28"/>
      <c r="C87" s="28"/>
      <c r="D87" s="28"/>
      <c r="E87" s="28"/>
      <c r="F87" s="28"/>
      <c r="G87" s="28"/>
    </row>
    <row r="88" spans="1:7">
      <c r="A88" s="28"/>
      <c r="B88" s="28"/>
      <c r="C88" s="28"/>
      <c r="D88" s="28"/>
      <c r="E88" s="28"/>
      <c r="F88" s="28"/>
      <c r="G88" s="28"/>
    </row>
    <row r="89" spans="1:7">
      <c r="A89" s="28"/>
      <c r="B89" s="28"/>
      <c r="C89" s="28"/>
      <c r="D89" s="28"/>
      <c r="E89" s="28"/>
      <c r="F89" s="28"/>
      <c r="G89" s="28"/>
    </row>
    <row r="90" spans="1:7">
      <c r="A90" s="28"/>
      <c r="B90" s="28"/>
      <c r="C90" s="28"/>
      <c r="D90" s="28"/>
      <c r="E90" s="28"/>
      <c r="F90" s="28"/>
      <c r="G90" s="28"/>
    </row>
    <row r="91" spans="1:7">
      <c r="A91" s="28"/>
      <c r="B91" s="28"/>
      <c r="C91" s="28"/>
      <c r="D91" s="28"/>
      <c r="E91" s="28"/>
      <c r="F91" s="28"/>
      <c r="G91" s="28"/>
    </row>
    <row r="92" spans="1:7">
      <c r="A92" s="28"/>
      <c r="B92" s="28"/>
      <c r="C92" s="28"/>
      <c r="D92" s="28"/>
      <c r="E92" s="28"/>
      <c r="F92" s="28"/>
      <c r="G92" s="28"/>
    </row>
    <row r="93" spans="1:7">
      <c r="A93" s="28"/>
      <c r="B93" s="28"/>
      <c r="C93" s="28"/>
      <c r="D93" s="28"/>
      <c r="E93" s="28"/>
      <c r="F93" s="28"/>
      <c r="G93" s="28"/>
    </row>
    <row r="94" spans="1:7">
      <c r="A94" s="28"/>
      <c r="B94" s="28"/>
      <c r="C94" s="28"/>
      <c r="D94" s="28"/>
      <c r="E94" s="28"/>
      <c r="F94" s="28"/>
      <c r="G94" s="28"/>
    </row>
    <row r="95" spans="1:7">
      <c r="A95" s="28"/>
      <c r="B95" s="28"/>
      <c r="C95" s="28"/>
      <c r="D95" s="28"/>
      <c r="E95" s="28"/>
      <c r="F95" s="28"/>
      <c r="G95" s="28"/>
    </row>
    <row r="96" spans="1:7">
      <c r="A96" s="28"/>
      <c r="B96" s="28"/>
      <c r="C96" s="28"/>
      <c r="D96" s="28"/>
      <c r="E96" s="28"/>
      <c r="F96" s="28"/>
    </row>
  </sheetData>
  <conditionalFormatting sqref="D46">
    <cfRule type="cellIs" dxfId="0" priority="1" operator="equal">
      <formula>$E$46=0</formula>
    </cfRule>
  </conditionalFormatting>
  <pageMargins left="0.31496062992125984" right="0.11811023622047245" top="0.74803149606299213" bottom="0.74803149606299213" header="0.31496062992125984" footer="0.31496062992125984"/>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3"/>
  <sheetViews>
    <sheetView showGridLines="0" tabSelected="1" zoomScale="94" zoomScaleNormal="94" workbookViewId="0">
      <selection activeCell="G24" sqref="G24"/>
    </sheetView>
  </sheetViews>
  <sheetFormatPr defaultColWidth="8.7109375" defaultRowHeight="15"/>
  <cols>
    <col min="1" max="1" width="61" customWidth="1"/>
    <col min="2" max="2" width="14.7109375" customWidth="1"/>
    <col min="3" max="3" width="19.42578125" customWidth="1"/>
    <col min="4" max="4" width="7.140625" customWidth="1"/>
    <col min="10" max="10" width="9.85546875" customWidth="1"/>
    <col min="11" max="11" width="0" hidden="1" customWidth="1"/>
    <col min="12" max="12" width="1.28515625" customWidth="1"/>
    <col min="14" max="14" width="30" customWidth="1"/>
    <col min="15" max="15" width="11.42578125" customWidth="1"/>
    <col min="16" max="16" width="11.7109375" customWidth="1"/>
    <col min="17" max="17" width="11.28515625" customWidth="1"/>
  </cols>
  <sheetData>
    <row r="1" spans="1:18">
      <c r="A1" s="27" t="s">
        <v>53</v>
      </c>
      <c r="B1" s="13"/>
      <c r="C1" s="13"/>
      <c r="D1" s="13"/>
      <c r="E1" s="13"/>
      <c r="F1" s="13"/>
      <c r="N1" s="27" t="s">
        <v>146</v>
      </c>
      <c r="O1" s="27"/>
      <c r="P1" s="120"/>
    </row>
    <row r="2" spans="1:18" ht="15.75" thickBot="1">
      <c r="A2" s="27"/>
      <c r="B2" s="13"/>
      <c r="C2" s="13"/>
      <c r="D2" s="13"/>
      <c r="E2" s="13"/>
      <c r="F2" s="13"/>
    </row>
    <row r="3" spans="1:18">
      <c r="A3" s="13"/>
      <c r="B3" s="13"/>
      <c r="C3" s="13"/>
      <c r="D3" s="13"/>
      <c r="E3" s="13"/>
      <c r="F3" s="13"/>
      <c r="O3" s="121" t="s">
        <v>148</v>
      </c>
      <c r="P3" s="34"/>
      <c r="Q3" s="35"/>
    </row>
    <row r="4" spans="1:18" ht="15.75" thickBot="1">
      <c r="A4" s="13" t="s">
        <v>54</v>
      </c>
      <c r="B4" s="13"/>
      <c r="C4" s="13"/>
      <c r="D4" s="13"/>
      <c r="E4" s="13"/>
      <c r="F4" s="13"/>
      <c r="O4" s="171" t="s">
        <v>147</v>
      </c>
      <c r="P4" s="122"/>
      <c r="Q4" s="123"/>
    </row>
    <row r="5" spans="1:18" ht="15.75" thickBot="1">
      <c r="A5" s="13" t="s">
        <v>55</v>
      </c>
      <c r="B5" s="13"/>
      <c r="C5" s="13"/>
      <c r="D5" s="13"/>
      <c r="E5" s="13"/>
      <c r="F5" s="13"/>
      <c r="O5" s="116" t="s">
        <v>151</v>
      </c>
      <c r="P5" s="119" t="s">
        <v>149</v>
      </c>
      <c r="Q5" s="112" t="s">
        <v>150</v>
      </c>
    </row>
    <row r="6" spans="1:18" ht="15.75" thickBot="1">
      <c r="A6" s="13"/>
      <c r="B6" s="27" t="s">
        <v>56</v>
      </c>
      <c r="C6" s="27" t="s">
        <v>57</v>
      </c>
      <c r="D6" s="13"/>
      <c r="E6" s="13"/>
      <c r="F6" s="13"/>
      <c r="O6" s="117" t="s">
        <v>152</v>
      </c>
      <c r="P6" s="114">
        <v>15</v>
      </c>
      <c r="Q6" s="115">
        <v>10</v>
      </c>
    </row>
    <row r="7" spans="1:18" ht="18.75" thickBot="1">
      <c r="A7" s="27" t="s">
        <v>121</v>
      </c>
      <c r="B7" s="37"/>
      <c r="C7" s="38">
        <f xml:space="preserve"> B7*12</f>
        <v>0</v>
      </c>
      <c r="D7" s="13"/>
      <c r="E7" s="13"/>
      <c r="F7" s="13"/>
      <c r="O7" s="118" t="s">
        <v>153</v>
      </c>
      <c r="P7" s="113">
        <v>5</v>
      </c>
      <c r="Q7" s="98">
        <v>5</v>
      </c>
    </row>
    <row r="8" spans="1:18">
      <c r="A8" s="13" t="s">
        <v>58</v>
      </c>
      <c r="B8" s="39"/>
      <c r="C8" s="40">
        <f xml:space="preserve"> B8*12</f>
        <v>0</v>
      </c>
      <c r="D8" s="13"/>
      <c r="E8" s="13"/>
      <c r="F8" s="13"/>
    </row>
    <row r="9" spans="1:18" ht="15.75" thickBot="1">
      <c r="A9" s="156" t="s">
        <v>59</v>
      </c>
      <c r="B9" s="157">
        <f xml:space="preserve"> B7+B8</f>
        <v>0</v>
      </c>
      <c r="C9" s="158">
        <f t="shared" ref="C9:C12" si="0" xml:space="preserve"> B9*12</f>
        <v>0</v>
      </c>
      <c r="D9" s="13"/>
      <c r="E9" s="13"/>
      <c r="F9" s="13"/>
    </row>
    <row r="10" spans="1:18" ht="17.25" thickBot="1">
      <c r="A10" s="13" t="s">
        <v>122</v>
      </c>
      <c r="B10" s="39"/>
      <c r="C10" s="40">
        <f t="shared" si="0"/>
        <v>0</v>
      </c>
      <c r="D10" s="13"/>
      <c r="E10" s="176" t="s">
        <v>177</v>
      </c>
      <c r="F10" s="177"/>
      <c r="G10" s="177"/>
      <c r="H10" s="177"/>
      <c r="I10" s="177"/>
      <c r="J10" s="180"/>
      <c r="N10" s="27"/>
      <c r="O10" s="13"/>
      <c r="P10" s="13"/>
      <c r="Q10" s="13"/>
      <c r="R10" s="13"/>
    </row>
    <row r="11" spans="1:18" ht="15.75" thickBot="1">
      <c r="A11" s="156" t="s">
        <v>60</v>
      </c>
      <c r="B11" s="157">
        <f xml:space="preserve"> B9+B10</f>
        <v>0</v>
      </c>
      <c r="C11" s="158">
        <f t="shared" si="0"/>
        <v>0</v>
      </c>
      <c r="D11" s="13"/>
      <c r="E11" s="178" t="s">
        <v>176</v>
      </c>
      <c r="F11" s="179"/>
      <c r="G11" s="179"/>
      <c r="H11" s="179"/>
      <c r="I11" s="179"/>
      <c r="J11" s="181"/>
      <c r="N11" s="110" t="s">
        <v>5</v>
      </c>
      <c r="O11" s="111" t="s">
        <v>169</v>
      </c>
      <c r="P11" s="111" t="s">
        <v>170</v>
      </c>
      <c r="Q11" s="112" t="s">
        <v>171</v>
      </c>
      <c r="R11" s="13"/>
    </row>
    <row r="12" spans="1:18" ht="15.75" thickBot="1">
      <c r="A12" s="13" t="s">
        <v>61</v>
      </c>
      <c r="B12" s="41"/>
      <c r="C12" s="42">
        <f t="shared" si="0"/>
        <v>0</v>
      </c>
      <c r="D12" s="13"/>
      <c r="E12" s="141"/>
      <c r="F12" s="142"/>
      <c r="G12" s="143"/>
      <c r="H12" s="143"/>
      <c r="I12" s="143"/>
      <c r="J12" s="144"/>
      <c r="N12" s="95" t="s">
        <v>154</v>
      </c>
      <c r="O12" s="96">
        <f xml:space="preserve"> C39</f>
        <v>0</v>
      </c>
      <c r="P12" s="96">
        <f xml:space="preserve"> P14+P13</f>
        <v>0</v>
      </c>
      <c r="Q12" s="102">
        <f xml:space="preserve"> Q14+Q13</f>
        <v>0</v>
      </c>
      <c r="R12" s="13"/>
    </row>
    <row r="13" spans="1:18" ht="15.75" thickBot="1">
      <c r="A13" s="159" t="s">
        <v>62</v>
      </c>
      <c r="B13" s="160">
        <f xml:space="preserve"> B11+B12</f>
        <v>0</v>
      </c>
      <c r="C13" s="161">
        <f xml:space="preserve"> C11+C12</f>
        <v>0</v>
      </c>
      <c r="D13" s="13"/>
      <c r="E13" s="13"/>
      <c r="F13" s="13"/>
      <c r="N13" s="100" t="s">
        <v>155</v>
      </c>
      <c r="O13" s="101">
        <f xml:space="preserve"> C38</f>
        <v>0</v>
      </c>
      <c r="P13" s="101">
        <f xml:space="preserve"> P14*0.24</f>
        <v>0</v>
      </c>
      <c r="Q13" s="106">
        <f xml:space="preserve"> Q14*0.24</f>
        <v>0</v>
      </c>
      <c r="R13" s="13"/>
    </row>
    <row r="14" spans="1:18" ht="15.75" thickBot="1">
      <c r="A14" s="13"/>
      <c r="B14" s="43"/>
      <c r="C14" s="43"/>
      <c r="D14" s="13"/>
      <c r="E14" s="13"/>
      <c r="F14" s="13"/>
      <c r="N14" s="103" t="s">
        <v>164</v>
      </c>
      <c r="O14" s="104">
        <f xml:space="preserve"> O12-O13</f>
        <v>0</v>
      </c>
      <c r="P14" s="104">
        <f xml:space="preserve"> O14+(O14/100*P6)</f>
        <v>0</v>
      </c>
      <c r="Q14" s="105">
        <f xml:space="preserve"> P14+(P14/100*Q6)</f>
        <v>0</v>
      </c>
      <c r="R14" s="13"/>
    </row>
    <row r="15" spans="1:18" ht="17.25" thickBot="1">
      <c r="A15" s="27" t="s">
        <v>120</v>
      </c>
      <c r="B15" s="43"/>
      <c r="C15" s="43"/>
      <c r="D15" s="13"/>
      <c r="E15" s="13"/>
      <c r="F15" s="13"/>
      <c r="N15" s="95" t="s">
        <v>156</v>
      </c>
      <c r="O15" s="96">
        <f xml:space="preserve"> C36</f>
        <v>0</v>
      </c>
      <c r="P15" s="96">
        <f xml:space="preserve"> O15+(O15/100*P7)</f>
        <v>0</v>
      </c>
      <c r="Q15" s="102">
        <f xml:space="preserve"> P15+(P15/100*Q7)</f>
        <v>0</v>
      </c>
      <c r="R15" s="13"/>
    </row>
    <row r="16" spans="1:18" ht="16.5">
      <c r="A16" s="13" t="s">
        <v>128</v>
      </c>
      <c r="B16" s="37"/>
      <c r="C16" s="38">
        <f xml:space="preserve"> B16*12</f>
        <v>0</v>
      </c>
      <c r="D16" s="13"/>
      <c r="E16" s="136" t="s">
        <v>191</v>
      </c>
      <c r="F16" s="137"/>
      <c r="G16" s="137"/>
      <c r="H16" s="137"/>
      <c r="I16" s="137"/>
      <c r="J16" s="145"/>
      <c r="N16" s="94" t="s">
        <v>172</v>
      </c>
      <c r="O16" s="97">
        <f xml:space="preserve"> C18+C19+C20</f>
        <v>0</v>
      </c>
      <c r="P16" s="97">
        <f xml:space="preserve"> O16+(O16/100*P7)</f>
        <v>0</v>
      </c>
      <c r="Q16" s="99">
        <f xml:space="preserve"> P16+(P16/100*Q7)</f>
        <v>0</v>
      </c>
      <c r="R16" s="13"/>
    </row>
    <row r="17" spans="1:18">
      <c r="A17" s="13" t="s">
        <v>63</v>
      </c>
      <c r="B17" s="39"/>
      <c r="C17" s="40">
        <f t="shared" ref="C17:C32" si="1" xml:space="preserve"> B17*12</f>
        <v>0</v>
      </c>
      <c r="D17" s="13"/>
      <c r="E17" s="138" t="s">
        <v>190</v>
      </c>
      <c r="F17" s="139"/>
      <c r="G17" s="139"/>
      <c r="H17" s="139"/>
      <c r="I17" s="139"/>
      <c r="J17" s="146"/>
      <c r="N17" s="94" t="s">
        <v>157</v>
      </c>
      <c r="O17" s="97">
        <f xml:space="preserve"> C21</f>
        <v>0</v>
      </c>
      <c r="P17" s="97">
        <f xml:space="preserve"> O17+(O17/100*P7)</f>
        <v>0</v>
      </c>
      <c r="Q17" s="99">
        <f xml:space="preserve"> P17+(P17/100*Q7)</f>
        <v>0</v>
      </c>
      <c r="R17" s="13"/>
    </row>
    <row r="18" spans="1:18">
      <c r="A18" s="13" t="s">
        <v>64</v>
      </c>
      <c r="B18" s="39"/>
      <c r="C18" s="40">
        <f t="shared" si="1"/>
        <v>0</v>
      </c>
      <c r="D18" s="13"/>
      <c r="E18" s="138" t="s">
        <v>193</v>
      </c>
      <c r="F18" s="139"/>
      <c r="G18" s="139"/>
      <c r="H18" s="139"/>
      <c r="I18" s="140"/>
      <c r="J18" s="146"/>
      <c r="N18" s="94" t="s">
        <v>158</v>
      </c>
      <c r="O18" s="97">
        <f xml:space="preserve"> C23</f>
        <v>0</v>
      </c>
      <c r="P18" s="97">
        <f xml:space="preserve"> O18+(O18/100*P7)</f>
        <v>0</v>
      </c>
      <c r="Q18" s="99">
        <f xml:space="preserve"> P18+(P18/100*Q7)</f>
        <v>0</v>
      </c>
      <c r="R18" s="13"/>
    </row>
    <row r="19" spans="1:18" ht="15.75" thickBot="1">
      <c r="A19" s="134" t="s">
        <v>65</v>
      </c>
      <c r="B19" s="39"/>
      <c r="C19" s="40">
        <f t="shared" si="1"/>
        <v>0</v>
      </c>
      <c r="D19" s="13"/>
      <c r="E19" s="141" t="s">
        <v>192</v>
      </c>
      <c r="F19" s="142"/>
      <c r="G19" s="142"/>
      <c r="H19" s="142"/>
      <c r="I19" s="142"/>
      <c r="J19" s="147"/>
      <c r="N19" s="100" t="s">
        <v>159</v>
      </c>
      <c r="O19" s="101">
        <f xml:space="preserve"> C16+C17+C22+C24+C25+C26+C27+C28+C29+C30+C31+C32</f>
        <v>0</v>
      </c>
      <c r="P19" s="101">
        <f xml:space="preserve"> O19+(O19/100*P7)</f>
        <v>0</v>
      </c>
      <c r="Q19" s="106">
        <f xml:space="preserve"> P19+(P19/100*Q7)</f>
        <v>0</v>
      </c>
      <c r="R19" s="13"/>
    </row>
    <row r="20" spans="1:18" ht="15.75" thickBot="1">
      <c r="A20" s="134" t="s">
        <v>72</v>
      </c>
      <c r="B20" s="39"/>
      <c r="C20" s="40">
        <f t="shared" si="1"/>
        <v>0</v>
      </c>
      <c r="D20" s="13"/>
      <c r="E20" s="13"/>
      <c r="F20" s="13"/>
      <c r="N20" s="103" t="s">
        <v>165</v>
      </c>
      <c r="O20" s="104">
        <f xml:space="preserve"> O14-O15-O16-O17-O18-O19</f>
        <v>0</v>
      </c>
      <c r="P20" s="104">
        <f xml:space="preserve"> P14-P15-P16-P17-P18-P19</f>
        <v>0</v>
      </c>
      <c r="Q20" s="105">
        <f xml:space="preserve"> Q14-Q15-Q16-Q17-Q18-Q19</f>
        <v>0</v>
      </c>
      <c r="R20" s="13"/>
    </row>
    <row r="21" spans="1:18">
      <c r="A21" s="13" t="s">
        <v>66</v>
      </c>
      <c r="B21" s="39"/>
      <c r="C21" s="40">
        <f t="shared" si="1"/>
        <v>0</v>
      </c>
      <c r="D21" s="13"/>
      <c r="E21" s="13"/>
      <c r="F21" s="13"/>
      <c r="N21" s="95" t="s">
        <v>160</v>
      </c>
      <c r="O21" s="96">
        <f xml:space="preserve"> C8+C12</f>
        <v>0</v>
      </c>
      <c r="P21" s="96">
        <f xml:space="preserve"> O21</f>
        <v>0</v>
      </c>
      <c r="Q21" s="102">
        <f xml:space="preserve"> P21</f>
        <v>0</v>
      </c>
      <c r="R21" s="13"/>
    </row>
    <row r="22" spans="1:18" ht="15.75" thickBot="1">
      <c r="A22" s="13" t="s">
        <v>71</v>
      </c>
      <c r="B22" s="39"/>
      <c r="C22" s="40">
        <f t="shared" si="1"/>
        <v>0</v>
      </c>
      <c r="D22" s="13"/>
      <c r="E22" s="13"/>
      <c r="F22" s="13"/>
      <c r="N22" s="100" t="s">
        <v>161</v>
      </c>
      <c r="O22" s="101">
        <f xml:space="preserve"> C10</f>
        <v>0</v>
      </c>
      <c r="P22" s="101">
        <f xml:space="preserve"> O22+(O22/100*P7)</f>
        <v>0</v>
      </c>
      <c r="Q22" s="106">
        <f xml:space="preserve"> P22+(P22/100*Q7)</f>
        <v>0</v>
      </c>
      <c r="R22" s="13"/>
    </row>
    <row r="23" spans="1:18" ht="15.75" thickBot="1">
      <c r="A23" s="13" t="s">
        <v>80</v>
      </c>
      <c r="B23" s="39"/>
      <c r="C23" s="40">
        <f t="shared" si="1"/>
        <v>0</v>
      </c>
      <c r="D23" s="13"/>
      <c r="E23" s="13"/>
      <c r="F23" s="13"/>
      <c r="N23" s="103" t="s">
        <v>166</v>
      </c>
      <c r="O23" s="104">
        <f xml:space="preserve"> O20-O21-O22</f>
        <v>0</v>
      </c>
      <c r="P23" s="104">
        <f xml:space="preserve"> P20-P21-P22</f>
        <v>0</v>
      </c>
      <c r="Q23" s="105">
        <f xml:space="preserve"> Q20-Q21-Q22</f>
        <v>0</v>
      </c>
      <c r="R23" s="13"/>
    </row>
    <row r="24" spans="1:18" ht="15.75" thickBot="1">
      <c r="A24" s="13" t="s">
        <v>67</v>
      </c>
      <c r="B24" s="39"/>
      <c r="C24" s="40">
        <f t="shared" si="1"/>
        <v>0</v>
      </c>
      <c r="D24" s="13"/>
      <c r="E24" s="13"/>
      <c r="F24" s="13"/>
      <c r="N24" s="107" t="s">
        <v>162</v>
      </c>
      <c r="O24" s="108"/>
      <c r="P24" s="108"/>
      <c r="Q24" s="109"/>
      <c r="R24" s="13"/>
    </row>
    <row r="25" spans="1:18" ht="15.75" thickBot="1">
      <c r="A25" s="13" t="s">
        <v>68</v>
      </c>
      <c r="B25" s="39"/>
      <c r="C25" s="40">
        <f t="shared" si="1"/>
        <v>0</v>
      </c>
      <c r="D25" s="13"/>
      <c r="E25" s="13"/>
      <c r="F25" s="13"/>
      <c r="N25" s="103" t="s">
        <v>167</v>
      </c>
      <c r="O25" s="104">
        <f xml:space="preserve"> O23-O24</f>
        <v>0</v>
      </c>
      <c r="P25" s="104">
        <f xml:space="preserve"> P23-P24</f>
        <v>0</v>
      </c>
      <c r="Q25" s="105">
        <f xml:space="preserve"> Q23-Q24</f>
        <v>0</v>
      </c>
      <c r="R25" s="13"/>
    </row>
    <row r="26" spans="1:18" ht="15.75" thickBot="1">
      <c r="A26" s="13" t="s">
        <v>69</v>
      </c>
      <c r="B26" s="39"/>
      <c r="C26" s="40">
        <f t="shared" si="1"/>
        <v>0</v>
      </c>
      <c r="D26" s="13"/>
      <c r="E26" s="13"/>
      <c r="F26" s="13"/>
      <c r="N26" s="107" t="s">
        <v>163</v>
      </c>
      <c r="O26" s="108"/>
      <c r="P26" s="108"/>
      <c r="Q26" s="109"/>
      <c r="R26" s="13"/>
    </row>
    <row r="27" spans="1:18" ht="15.75" thickBot="1">
      <c r="A27" s="13" t="s">
        <v>70</v>
      </c>
      <c r="B27" s="39"/>
      <c r="C27" s="40">
        <f t="shared" si="1"/>
        <v>0</v>
      </c>
      <c r="D27" s="13"/>
      <c r="E27" s="13"/>
      <c r="F27" s="13"/>
      <c r="N27" s="103" t="s">
        <v>168</v>
      </c>
      <c r="O27" s="104">
        <f xml:space="preserve"> O25+O26</f>
        <v>0</v>
      </c>
      <c r="P27" s="104">
        <f xml:space="preserve"> P25+P26</f>
        <v>0</v>
      </c>
      <c r="Q27" s="105">
        <f xml:space="preserve"> Q25+Q26</f>
        <v>0</v>
      </c>
      <c r="R27" s="13"/>
    </row>
    <row r="28" spans="1:18">
      <c r="A28" s="13" t="s">
        <v>73</v>
      </c>
      <c r="B28" s="39"/>
      <c r="C28" s="40">
        <f t="shared" si="1"/>
        <v>0</v>
      </c>
      <c r="D28" s="13"/>
      <c r="E28" s="13"/>
      <c r="F28" s="13"/>
      <c r="N28" s="13"/>
      <c r="O28" s="13"/>
      <c r="P28" s="13"/>
      <c r="Q28" s="13"/>
      <c r="R28" s="13"/>
    </row>
    <row r="29" spans="1:18">
      <c r="A29" s="13" t="s">
        <v>74</v>
      </c>
      <c r="B29" s="39"/>
      <c r="C29" s="40">
        <f t="shared" si="1"/>
        <v>0</v>
      </c>
      <c r="D29" s="13"/>
      <c r="E29" s="13"/>
      <c r="F29" s="13"/>
      <c r="R29" s="13"/>
    </row>
    <row r="30" spans="1:18">
      <c r="A30" s="13" t="s">
        <v>173</v>
      </c>
      <c r="B30" s="39"/>
      <c r="C30" s="40">
        <f t="shared" si="1"/>
        <v>0</v>
      </c>
      <c r="D30" s="13"/>
      <c r="E30" s="13"/>
      <c r="F30" s="13"/>
    </row>
    <row r="31" spans="1:18">
      <c r="A31" s="13" t="s">
        <v>75</v>
      </c>
      <c r="B31" s="39"/>
      <c r="C31" s="40">
        <f t="shared" si="1"/>
        <v>0</v>
      </c>
      <c r="D31" s="13"/>
      <c r="E31" s="13"/>
      <c r="F31" s="13"/>
    </row>
    <row r="32" spans="1:18" ht="15.75" thickBot="1">
      <c r="A32" s="13" t="s">
        <v>79</v>
      </c>
      <c r="B32" s="41"/>
      <c r="C32" s="42">
        <f t="shared" si="1"/>
        <v>0</v>
      </c>
      <c r="D32" s="13"/>
      <c r="E32" s="13"/>
      <c r="F32" s="13"/>
    </row>
    <row r="33" spans="1:14" ht="15.75" thickBot="1">
      <c r="A33" s="159" t="s">
        <v>76</v>
      </c>
      <c r="B33" s="160">
        <f>SUM(B16:B32)</f>
        <v>0</v>
      </c>
      <c r="C33" s="161">
        <f>SUM(C16:C32)</f>
        <v>0</v>
      </c>
      <c r="D33" s="13"/>
      <c r="E33" s="13"/>
      <c r="F33" s="13"/>
    </row>
    <row r="34" spans="1:14" ht="15.75" thickBot="1">
      <c r="A34" s="13"/>
      <c r="B34" s="43"/>
      <c r="C34" s="43"/>
      <c r="D34" s="13"/>
      <c r="E34" s="13"/>
      <c r="F34" s="13"/>
    </row>
    <row r="35" spans="1:14">
      <c r="A35" s="156" t="s">
        <v>77</v>
      </c>
      <c r="B35" s="162">
        <f xml:space="preserve"> B13+B33</f>
        <v>0</v>
      </c>
      <c r="C35" s="163">
        <f xml:space="preserve"> C13+C33</f>
        <v>0</v>
      </c>
      <c r="D35" s="13"/>
      <c r="E35" s="13"/>
      <c r="F35" s="13"/>
    </row>
    <row r="36" spans="1:14">
      <c r="A36" s="13" t="s">
        <v>78</v>
      </c>
      <c r="B36" s="39"/>
      <c r="C36" s="40">
        <f xml:space="preserve"> B36*12</f>
        <v>0</v>
      </c>
      <c r="D36" s="13"/>
      <c r="E36" s="13"/>
      <c r="F36" s="13"/>
    </row>
    <row r="37" spans="1:14">
      <c r="A37" s="156" t="s">
        <v>81</v>
      </c>
      <c r="B37" s="157">
        <f>SUM(B35:B36)</f>
        <v>0</v>
      </c>
      <c r="C37" s="158">
        <f xml:space="preserve"> C35+C36</f>
        <v>0</v>
      </c>
      <c r="D37" s="13"/>
      <c r="E37" s="13"/>
      <c r="F37" s="13"/>
    </row>
    <row r="38" spans="1:14">
      <c r="A38" s="168" t="s">
        <v>136</v>
      </c>
      <c r="B38" s="39">
        <f xml:space="preserve"> B37/100*24</f>
        <v>0</v>
      </c>
      <c r="C38" s="40">
        <f xml:space="preserve"> C37/100*24</f>
        <v>0</v>
      </c>
      <c r="D38" s="13"/>
      <c r="E38" s="13"/>
      <c r="F38" s="13"/>
    </row>
    <row r="39" spans="1:14" ht="15.75" thickBot="1">
      <c r="A39" s="156" t="s">
        <v>82</v>
      </c>
      <c r="B39" s="164">
        <f>SUM(B37:B38)</f>
        <v>0</v>
      </c>
      <c r="C39" s="165">
        <f>SUM(C37:C38)</f>
        <v>0</v>
      </c>
      <c r="D39" s="13"/>
      <c r="E39" s="13"/>
      <c r="F39" s="13"/>
    </row>
    <row r="40" spans="1:14">
      <c r="A40" s="27"/>
      <c r="B40" s="27"/>
      <c r="C40" s="27"/>
      <c r="D40" s="13"/>
      <c r="E40" s="13"/>
      <c r="F40" s="13"/>
    </row>
    <row r="41" spans="1:14" ht="15.75" thickBot="1">
      <c r="A41" s="13"/>
      <c r="B41" s="13"/>
      <c r="C41" s="13"/>
      <c r="D41" s="13"/>
      <c r="E41" s="13"/>
      <c r="F41" s="13"/>
    </row>
    <row r="42" spans="1:14">
      <c r="A42" s="27" t="s">
        <v>83</v>
      </c>
      <c r="B42" s="166" t="s">
        <v>84</v>
      </c>
      <c r="C42" s="167" t="s">
        <v>85</v>
      </c>
      <c r="D42" s="13"/>
      <c r="E42" s="13"/>
      <c r="F42" s="13"/>
    </row>
    <row r="43" spans="1:14" ht="15.75" thickBot="1">
      <c r="A43" s="27"/>
      <c r="B43" s="50">
        <f xml:space="preserve"> C37</f>
        <v>0</v>
      </c>
      <c r="C43" s="51">
        <f xml:space="preserve"> C39</f>
        <v>0</v>
      </c>
      <c r="D43" s="13"/>
      <c r="E43" s="13"/>
      <c r="F43" s="13"/>
    </row>
    <row r="44" spans="1:14">
      <c r="A44" s="27" t="s">
        <v>140</v>
      </c>
      <c r="B44" s="47">
        <f xml:space="preserve"> B43/11</f>
        <v>0</v>
      </c>
      <c r="C44" s="44">
        <f xml:space="preserve"> C43/11</f>
        <v>0</v>
      </c>
      <c r="D44" s="13"/>
      <c r="E44" s="13"/>
      <c r="F44" s="13"/>
    </row>
    <row r="45" spans="1:14">
      <c r="A45" s="27" t="s">
        <v>87</v>
      </c>
      <c r="B45" s="48">
        <f xml:space="preserve"> B44/20</f>
        <v>0</v>
      </c>
      <c r="C45" s="45">
        <f xml:space="preserve"> C44/20</f>
        <v>0</v>
      </c>
      <c r="D45" s="13"/>
      <c r="E45" s="13"/>
      <c r="F45" s="13"/>
    </row>
    <row r="46" spans="1:14" ht="15.75" thickBot="1">
      <c r="A46" s="27" t="s">
        <v>86</v>
      </c>
      <c r="B46" s="49">
        <f xml:space="preserve"> B45/8</f>
        <v>0</v>
      </c>
      <c r="C46" s="46">
        <f xml:space="preserve"> C45/8</f>
        <v>0</v>
      </c>
      <c r="D46" s="13"/>
      <c r="E46" s="13"/>
      <c r="F46" s="13"/>
    </row>
    <row r="47" spans="1:14">
      <c r="A47" s="13"/>
      <c r="B47" s="13"/>
      <c r="C47" s="13"/>
      <c r="D47" s="13"/>
      <c r="E47" s="13"/>
      <c r="F47" s="13"/>
      <c r="N47" s="13"/>
    </row>
    <row r="48" spans="1:14">
      <c r="B48" s="135"/>
      <c r="C48" s="135"/>
      <c r="D48" s="135"/>
      <c r="E48" s="13"/>
      <c r="F48" s="13"/>
    </row>
    <row r="49" spans="1:6">
      <c r="A49" s="13" t="s">
        <v>185</v>
      </c>
      <c r="B49" s="135"/>
      <c r="C49" s="135"/>
      <c r="D49" s="135"/>
      <c r="E49" s="13"/>
      <c r="F49" s="13"/>
    </row>
    <row r="50" spans="1:6">
      <c r="A50" s="13"/>
      <c r="B50" s="13"/>
      <c r="C50" s="13"/>
      <c r="D50" s="13"/>
      <c r="E50" s="13"/>
      <c r="F50" s="13"/>
    </row>
    <row r="51" spans="1:6">
      <c r="A51" s="27" t="s">
        <v>112</v>
      </c>
      <c r="B51" s="13"/>
      <c r="C51" s="13"/>
      <c r="D51" s="13"/>
      <c r="E51" s="13"/>
      <c r="F51" s="13"/>
    </row>
    <row r="52" spans="1:6">
      <c r="A52" s="13"/>
      <c r="B52" s="13"/>
      <c r="C52" s="13"/>
      <c r="D52" s="13"/>
      <c r="E52" s="13"/>
      <c r="F52" s="13"/>
    </row>
    <row r="53" spans="1:6">
      <c r="A53" s="27" t="s">
        <v>113</v>
      </c>
      <c r="B53" s="13"/>
      <c r="C53" s="13"/>
      <c r="D53" s="13"/>
      <c r="E53" s="13"/>
      <c r="F53" s="13"/>
    </row>
    <row r="54" spans="1:6">
      <c r="A54" s="13" t="s">
        <v>114</v>
      </c>
      <c r="B54" s="13"/>
      <c r="C54" s="13"/>
      <c r="D54" s="13"/>
      <c r="E54" s="13"/>
      <c r="F54" s="13"/>
    </row>
    <row r="55" spans="1:6">
      <c r="A55" s="13" t="s">
        <v>115</v>
      </c>
      <c r="B55" s="13"/>
      <c r="C55" s="13"/>
      <c r="D55" s="13"/>
      <c r="E55" s="13"/>
      <c r="F55" s="13"/>
    </row>
    <row r="56" spans="1:6">
      <c r="A56" s="13" t="s">
        <v>116</v>
      </c>
      <c r="B56" s="13"/>
      <c r="C56" s="13"/>
      <c r="D56" s="13"/>
      <c r="E56" s="13"/>
      <c r="F56" s="13"/>
    </row>
    <row r="57" spans="1:6">
      <c r="A57" s="13"/>
      <c r="B57" s="13"/>
      <c r="C57" s="13"/>
      <c r="D57" s="13"/>
      <c r="E57" s="13"/>
      <c r="F57" s="13"/>
    </row>
    <row r="58" spans="1:6">
      <c r="A58" s="27" t="s">
        <v>123</v>
      </c>
      <c r="B58" s="13"/>
      <c r="C58" s="13"/>
      <c r="D58" s="13"/>
      <c r="E58" s="13"/>
      <c r="F58" s="13"/>
    </row>
    <row r="59" spans="1:6">
      <c r="A59" s="13" t="s">
        <v>117</v>
      </c>
      <c r="B59" s="13"/>
      <c r="C59" s="13"/>
      <c r="D59" s="13"/>
      <c r="E59" s="13"/>
      <c r="F59" s="13"/>
    </row>
    <row r="60" spans="1:6">
      <c r="A60" s="13" t="s">
        <v>118</v>
      </c>
      <c r="B60" s="13"/>
      <c r="C60" s="13"/>
      <c r="D60" s="13"/>
      <c r="E60" s="13"/>
      <c r="F60" s="13"/>
    </row>
    <row r="61" spans="1:6">
      <c r="A61" s="13" t="s">
        <v>119</v>
      </c>
      <c r="B61" s="13"/>
      <c r="C61" s="13"/>
      <c r="D61" s="13"/>
      <c r="E61" s="13"/>
      <c r="F61" s="13"/>
    </row>
    <row r="62" spans="1:6">
      <c r="A62" s="13" t="s">
        <v>132</v>
      </c>
      <c r="B62" s="13"/>
      <c r="C62" s="13"/>
      <c r="D62" s="13"/>
      <c r="E62" s="13"/>
      <c r="F62" s="13"/>
    </row>
    <row r="63" spans="1:6">
      <c r="A63" s="13" t="s">
        <v>131</v>
      </c>
      <c r="B63" s="13"/>
      <c r="C63" s="13"/>
      <c r="D63" s="13"/>
      <c r="E63" s="13"/>
      <c r="F63" s="13"/>
    </row>
    <row r="64" spans="1:6">
      <c r="A64" s="13"/>
      <c r="B64" s="13"/>
      <c r="C64" s="13"/>
      <c r="D64" s="13"/>
      <c r="E64" s="13"/>
      <c r="F64" s="13"/>
    </row>
    <row r="65" spans="1:6">
      <c r="A65" s="27" t="s">
        <v>127</v>
      </c>
      <c r="B65" s="13"/>
      <c r="C65" s="13"/>
      <c r="D65" s="13"/>
      <c r="E65" s="13"/>
      <c r="F65" s="13"/>
    </row>
    <row r="66" spans="1:6">
      <c r="A66" s="13" t="s">
        <v>124</v>
      </c>
      <c r="B66" s="13"/>
      <c r="C66" s="13"/>
      <c r="D66" s="13"/>
      <c r="E66" s="13"/>
      <c r="F66" s="13"/>
    </row>
    <row r="67" spans="1:6">
      <c r="A67" s="13" t="s">
        <v>125</v>
      </c>
      <c r="B67" s="13"/>
      <c r="C67" s="13"/>
      <c r="D67" s="13"/>
      <c r="E67" s="13"/>
      <c r="F67" s="13"/>
    </row>
    <row r="68" spans="1:6">
      <c r="A68" s="13" t="s">
        <v>126</v>
      </c>
      <c r="B68" s="13"/>
      <c r="C68" s="13"/>
      <c r="D68" s="13"/>
      <c r="E68" s="13"/>
      <c r="F68" s="13"/>
    </row>
    <row r="69" spans="1:6">
      <c r="A69" s="13"/>
      <c r="B69" s="13"/>
      <c r="C69" s="13"/>
      <c r="D69" s="13"/>
      <c r="E69" s="13"/>
      <c r="F69" s="13"/>
    </row>
    <row r="70" spans="1:6">
      <c r="A70" s="27" t="s">
        <v>129</v>
      </c>
      <c r="B70" s="13"/>
      <c r="C70" s="13"/>
      <c r="D70" s="13"/>
      <c r="E70" s="13"/>
      <c r="F70" s="13"/>
    </row>
    <row r="71" spans="1:6">
      <c r="A71" s="13" t="s">
        <v>133</v>
      </c>
      <c r="B71" s="13"/>
      <c r="C71" s="13"/>
      <c r="D71" s="13"/>
      <c r="E71" s="13"/>
      <c r="F71" s="13"/>
    </row>
    <row r="72" spans="1:6">
      <c r="A72" s="170" t="s">
        <v>134</v>
      </c>
      <c r="B72" s="13"/>
      <c r="C72" s="13"/>
      <c r="D72" s="13"/>
      <c r="E72" s="13"/>
      <c r="F72" s="13"/>
    </row>
    <row r="73" spans="1:6">
      <c r="A73" s="13" t="s">
        <v>135</v>
      </c>
      <c r="B73" s="13"/>
      <c r="C73" s="13"/>
      <c r="D73" s="13"/>
      <c r="E73" s="13"/>
      <c r="F73" s="13"/>
    </row>
    <row r="74" spans="1:6">
      <c r="A74" s="169" t="s">
        <v>130</v>
      </c>
      <c r="B74" s="13"/>
      <c r="C74" s="13"/>
      <c r="D74" s="13"/>
      <c r="E74" s="13"/>
      <c r="F74" s="13"/>
    </row>
    <row r="75" spans="1:6">
      <c r="A75" s="169"/>
      <c r="B75" s="13"/>
      <c r="C75" s="13"/>
      <c r="D75" s="13"/>
      <c r="E75" s="13"/>
      <c r="F75" s="13"/>
    </row>
    <row r="76" spans="1:6">
      <c r="A76" s="27" t="s">
        <v>137</v>
      </c>
      <c r="B76" s="13"/>
      <c r="C76" s="13"/>
      <c r="D76" s="13"/>
      <c r="E76" s="13"/>
      <c r="F76" s="13"/>
    </row>
    <row r="77" spans="1:6">
      <c r="A77" s="13" t="s">
        <v>138</v>
      </c>
      <c r="B77" s="13"/>
      <c r="C77" s="13"/>
      <c r="D77" s="13"/>
      <c r="E77" s="13"/>
      <c r="F77" s="13"/>
    </row>
    <row r="78" spans="1:6">
      <c r="A78" s="13" t="s">
        <v>139</v>
      </c>
      <c r="B78" s="13"/>
      <c r="C78" s="13"/>
      <c r="D78" s="13"/>
      <c r="E78" s="13"/>
      <c r="F78" s="13"/>
    </row>
    <row r="79" spans="1:6">
      <c r="A79" s="27"/>
      <c r="B79" s="13"/>
      <c r="C79" s="13"/>
      <c r="D79" s="13"/>
      <c r="E79" s="13"/>
      <c r="F79" s="13"/>
    </row>
    <row r="80" spans="1:6">
      <c r="A80" s="27" t="s">
        <v>141</v>
      </c>
      <c r="B80" s="13"/>
      <c r="C80" s="13"/>
      <c r="D80" s="13"/>
      <c r="E80" s="13"/>
      <c r="F80" s="13"/>
    </row>
    <row r="81" spans="1:6">
      <c r="A81" s="13" t="s">
        <v>142</v>
      </c>
      <c r="B81" s="13"/>
      <c r="C81" s="13"/>
      <c r="D81" s="13"/>
      <c r="E81" s="13"/>
      <c r="F81" s="13"/>
    </row>
    <row r="82" spans="1:6">
      <c r="A82" s="13" t="s">
        <v>143</v>
      </c>
      <c r="B82" s="13"/>
      <c r="C82" s="13"/>
      <c r="D82" s="13"/>
      <c r="E82" s="13"/>
      <c r="F82" s="13"/>
    </row>
    <row r="83" spans="1:6">
      <c r="A83" s="13" t="s">
        <v>144</v>
      </c>
      <c r="B83" s="13"/>
      <c r="C83" s="13"/>
      <c r="D83" s="13"/>
      <c r="E83" s="13"/>
      <c r="F83" s="13"/>
    </row>
    <row r="84" spans="1:6">
      <c r="A84" s="13" t="s">
        <v>174</v>
      </c>
      <c r="B84" s="13"/>
      <c r="C84" s="13"/>
      <c r="D84" s="13"/>
      <c r="E84" s="13"/>
      <c r="F84" s="13"/>
    </row>
    <row r="85" spans="1:6">
      <c r="A85" s="13" t="s">
        <v>145</v>
      </c>
      <c r="B85" s="13"/>
      <c r="C85" s="13"/>
      <c r="D85" s="13"/>
      <c r="E85" s="13"/>
      <c r="F85" s="13"/>
    </row>
    <row r="86" spans="1:6">
      <c r="A86" s="13"/>
      <c r="B86" s="13"/>
      <c r="C86" s="13"/>
      <c r="D86" s="13"/>
      <c r="E86" s="13"/>
      <c r="F86" s="13"/>
    </row>
    <row r="87" spans="1:6">
      <c r="A87" s="13"/>
      <c r="B87" s="13"/>
      <c r="C87" s="13"/>
      <c r="D87" s="13"/>
      <c r="E87" s="13"/>
      <c r="F87" s="13"/>
    </row>
    <row r="88" spans="1:6">
      <c r="A88" s="27"/>
      <c r="B88" s="13"/>
      <c r="C88" s="13"/>
      <c r="D88" s="13"/>
      <c r="E88" s="13"/>
      <c r="F88" s="13"/>
    </row>
    <row r="89" spans="1:6">
      <c r="A89" s="13"/>
      <c r="B89" s="13"/>
      <c r="C89" s="13"/>
      <c r="D89" s="13"/>
      <c r="E89" s="13"/>
      <c r="F89" s="13"/>
    </row>
    <row r="90" spans="1:6">
      <c r="A90" s="13"/>
      <c r="B90" s="13"/>
      <c r="C90" s="13"/>
      <c r="D90" s="13"/>
      <c r="E90" s="13"/>
      <c r="F90" s="13"/>
    </row>
    <row r="91" spans="1:6">
      <c r="A91" s="13"/>
      <c r="B91" s="13"/>
      <c r="C91" s="13"/>
      <c r="D91" s="13"/>
      <c r="E91" s="13"/>
      <c r="F91" s="13"/>
    </row>
    <row r="92" spans="1:6">
      <c r="A92" s="13"/>
      <c r="B92" s="13"/>
      <c r="C92" s="13"/>
      <c r="D92" s="13"/>
      <c r="E92" s="13"/>
      <c r="F92" s="13"/>
    </row>
    <row r="93" spans="1:6">
      <c r="A93" s="27"/>
      <c r="B93" s="13"/>
      <c r="C93" s="13"/>
      <c r="D93" s="13"/>
      <c r="E93" s="13"/>
      <c r="F93" s="13"/>
    </row>
    <row r="94" spans="1:6">
      <c r="A94" s="13"/>
      <c r="B94" s="13"/>
      <c r="C94" s="13"/>
      <c r="D94" s="13"/>
      <c r="E94" s="13"/>
      <c r="F94" s="13"/>
    </row>
    <row r="95" spans="1:6">
      <c r="A95" s="13"/>
      <c r="B95" s="13"/>
      <c r="C95" s="13"/>
      <c r="D95" s="13"/>
      <c r="E95" s="13"/>
      <c r="F95" s="13"/>
    </row>
    <row r="96" spans="1:6">
      <c r="A96" s="13"/>
      <c r="B96" s="13"/>
      <c r="C96" s="13"/>
      <c r="D96" s="13"/>
      <c r="E96" s="13"/>
      <c r="F96" s="13"/>
    </row>
    <row r="97" spans="1:6">
      <c r="A97" s="13"/>
      <c r="B97" s="13"/>
      <c r="C97" s="13"/>
      <c r="D97" s="13"/>
      <c r="E97" s="13"/>
      <c r="F97" s="13"/>
    </row>
    <row r="98" spans="1:6">
      <c r="A98" s="13"/>
      <c r="B98" s="13"/>
      <c r="C98" s="13"/>
      <c r="D98" s="13"/>
      <c r="E98" s="13"/>
      <c r="F98" s="13"/>
    </row>
    <row r="99" spans="1:6">
      <c r="A99" s="13"/>
      <c r="B99" s="13"/>
      <c r="C99" s="13"/>
      <c r="D99" s="13"/>
      <c r="E99" s="13"/>
      <c r="F99" s="13"/>
    </row>
    <row r="100" spans="1:6">
      <c r="A100" s="13"/>
      <c r="B100" s="13"/>
      <c r="C100" s="13"/>
      <c r="D100" s="13"/>
    </row>
    <row r="101" spans="1:6">
      <c r="A101" s="13"/>
    </row>
    <row r="102" spans="1:6">
      <c r="A102" s="13"/>
    </row>
    <row r="103" spans="1:6">
      <c r="A103" s="13"/>
    </row>
  </sheetData>
  <hyperlinks>
    <hyperlink ref="A74" r:id="rId1" location="7979-entrepreneurs-calculator-2019" display="https://www.varma.fi/en/entrepreneur/yel/ - 7979-entrepreneurs-calculator-2019" xr:uid="{00000000-0004-0000-0100-000000000000}"/>
  </hyperlinks>
  <pageMargins left="0.31496062992125984" right="0.31496062992125984" top="0.74803149606299213" bottom="0.74803149606299213" header="0.31496062992125984" footer="0.31496062992125984"/>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
  <sheetViews>
    <sheetView showGridLines="0" zoomScale="102" zoomScaleNormal="102" workbookViewId="0">
      <selection activeCell="R16" sqref="R16"/>
    </sheetView>
  </sheetViews>
  <sheetFormatPr defaultColWidth="8.7109375" defaultRowHeight="15"/>
  <cols>
    <col min="1" max="1" width="33.42578125" customWidth="1"/>
    <col min="2" max="2" width="19.7109375" customWidth="1"/>
    <col min="3" max="3" width="12.42578125" customWidth="1"/>
    <col min="4" max="4" width="19.7109375" customWidth="1"/>
    <col min="5" max="5" width="12.42578125" customWidth="1"/>
    <col min="6" max="6" width="19.7109375" customWidth="1"/>
    <col min="7" max="7" width="11.42578125" customWidth="1"/>
    <col min="8" max="8" width="19.7109375" customWidth="1"/>
    <col min="9" max="9" width="10.7109375" customWidth="1"/>
    <col min="10" max="10" width="19.7109375" customWidth="1"/>
    <col min="11" max="11" width="10.28515625" customWidth="1"/>
    <col min="12" max="12" width="19.7109375" customWidth="1"/>
    <col min="13" max="13" width="12.28515625" customWidth="1"/>
    <col min="14" max="14" width="13.7109375" customWidth="1"/>
    <col min="15" max="15" width="13" customWidth="1"/>
  </cols>
  <sheetData>
    <row r="1" spans="1:18" ht="18">
      <c r="A1" s="53" t="s">
        <v>101</v>
      </c>
      <c r="B1" s="53"/>
      <c r="C1" s="1"/>
      <c r="D1" s="1"/>
      <c r="E1" s="1"/>
      <c r="F1" s="1"/>
      <c r="G1" s="1"/>
      <c r="H1" s="1"/>
      <c r="I1" s="1"/>
      <c r="J1" s="1"/>
      <c r="K1" s="1"/>
      <c r="L1" s="1"/>
      <c r="M1" s="1"/>
      <c r="N1" s="1"/>
      <c r="O1" s="1"/>
      <c r="P1" s="1"/>
      <c r="Q1" s="1"/>
      <c r="R1" s="1"/>
    </row>
    <row r="2" spans="1:18" ht="18.75" thickBot="1">
      <c r="A2" s="1"/>
      <c r="B2" s="1"/>
      <c r="C2" s="1"/>
      <c r="D2" s="1"/>
      <c r="E2" s="1"/>
      <c r="F2" s="1"/>
      <c r="G2" s="1"/>
      <c r="H2" s="1"/>
      <c r="I2" s="1"/>
      <c r="J2" s="1"/>
      <c r="K2" s="1"/>
      <c r="L2" s="1"/>
      <c r="M2" s="1"/>
      <c r="N2" s="1"/>
      <c r="O2" s="1"/>
      <c r="P2" s="1"/>
      <c r="Q2" s="1"/>
      <c r="R2" s="1"/>
    </row>
    <row r="3" spans="1:18" ht="18">
      <c r="A3" s="206"/>
      <c r="B3" s="194" t="s">
        <v>88</v>
      </c>
      <c r="C3" s="192" t="s">
        <v>1</v>
      </c>
      <c r="D3" s="194" t="s">
        <v>89</v>
      </c>
      <c r="E3" s="192" t="s">
        <v>1</v>
      </c>
      <c r="F3" s="194" t="s">
        <v>90</v>
      </c>
      <c r="G3" s="192" t="s">
        <v>1</v>
      </c>
      <c r="H3" s="194" t="s">
        <v>91</v>
      </c>
      <c r="I3" s="192" t="s">
        <v>1</v>
      </c>
      <c r="J3" s="194" t="s">
        <v>92</v>
      </c>
      <c r="K3" s="192" t="s">
        <v>1</v>
      </c>
      <c r="L3" s="194" t="s">
        <v>93</v>
      </c>
      <c r="M3" s="192" t="s">
        <v>1</v>
      </c>
      <c r="N3" s="85" t="s">
        <v>94</v>
      </c>
      <c r="O3" s="1"/>
      <c r="P3" s="1"/>
      <c r="Q3" s="1"/>
      <c r="R3" s="1"/>
    </row>
    <row r="4" spans="1:18" ht="18.75" thickBot="1">
      <c r="A4" s="207"/>
      <c r="B4" s="195"/>
      <c r="C4" s="193"/>
      <c r="D4" s="195"/>
      <c r="E4" s="193"/>
      <c r="F4" s="195"/>
      <c r="G4" s="193"/>
      <c r="H4" s="195"/>
      <c r="I4" s="193"/>
      <c r="J4" s="195"/>
      <c r="K4" s="193"/>
      <c r="L4" s="195"/>
      <c r="M4" s="193"/>
      <c r="N4" s="84" t="s">
        <v>95</v>
      </c>
      <c r="O4" s="1"/>
      <c r="P4" s="1"/>
      <c r="Q4" s="1"/>
      <c r="R4" s="1"/>
    </row>
    <row r="5" spans="1:18" ht="18.75" thickBot="1">
      <c r="A5" s="74" t="s">
        <v>96</v>
      </c>
      <c r="B5" s="75"/>
      <c r="C5" s="26"/>
      <c r="D5" s="75"/>
      <c r="E5" s="26"/>
      <c r="F5" s="75"/>
      <c r="G5" s="26"/>
      <c r="H5" s="75"/>
      <c r="I5" s="26"/>
      <c r="J5" s="75"/>
      <c r="K5" s="26"/>
      <c r="L5" s="75"/>
      <c r="M5" s="26"/>
      <c r="N5" s="19"/>
      <c r="O5" s="1"/>
      <c r="P5" s="1"/>
      <c r="Q5" s="1"/>
      <c r="R5" s="1"/>
    </row>
    <row r="6" spans="1:18" ht="18">
      <c r="A6" s="17"/>
      <c r="B6" s="8" t="s">
        <v>97</v>
      </c>
      <c r="C6" s="76"/>
      <c r="D6" s="8" t="s">
        <v>97</v>
      </c>
      <c r="E6" s="78"/>
      <c r="F6" s="8" t="s">
        <v>97</v>
      </c>
      <c r="G6" s="78"/>
      <c r="H6" s="8" t="s">
        <v>97</v>
      </c>
      <c r="I6" s="78"/>
      <c r="J6" s="8" t="s">
        <v>97</v>
      </c>
      <c r="K6" s="78"/>
      <c r="L6" s="8" t="s">
        <v>97</v>
      </c>
      <c r="M6" s="78"/>
      <c r="N6" s="20"/>
      <c r="O6" s="1"/>
      <c r="P6" s="1"/>
      <c r="Q6" s="1"/>
      <c r="R6" s="1"/>
    </row>
    <row r="7" spans="1:18" ht="18.75" thickBot="1">
      <c r="A7" s="18"/>
      <c r="B7" s="148" t="s">
        <v>98</v>
      </c>
      <c r="C7" s="77"/>
      <c r="D7" s="148" t="s">
        <v>98</v>
      </c>
      <c r="E7" s="79"/>
      <c r="F7" s="148" t="s">
        <v>98</v>
      </c>
      <c r="G7" s="79"/>
      <c r="H7" s="148" t="s">
        <v>98</v>
      </c>
      <c r="I7" s="79"/>
      <c r="J7" s="148" t="s">
        <v>98</v>
      </c>
      <c r="K7" s="79"/>
      <c r="L7" s="148" t="s">
        <v>98</v>
      </c>
      <c r="M7" s="79"/>
      <c r="N7" s="21"/>
      <c r="O7" s="1"/>
      <c r="P7" s="1"/>
      <c r="Q7" s="1"/>
      <c r="R7" s="1"/>
    </row>
    <row r="8" spans="1:18" ht="18">
      <c r="A8" s="18"/>
      <c r="B8" s="149" t="s">
        <v>99</v>
      </c>
      <c r="C8" s="6">
        <f xml:space="preserve"> C6-C7</f>
        <v>0</v>
      </c>
      <c r="D8" s="149" t="s">
        <v>99</v>
      </c>
      <c r="E8" s="2">
        <f xml:space="preserve"> E6-E7</f>
        <v>0</v>
      </c>
      <c r="F8" s="149" t="s">
        <v>99</v>
      </c>
      <c r="G8" s="2">
        <f xml:space="preserve"> G6-G7</f>
        <v>0</v>
      </c>
      <c r="H8" s="149" t="s">
        <v>99</v>
      </c>
      <c r="I8" s="2">
        <f xml:space="preserve"> I6-I7</f>
        <v>0</v>
      </c>
      <c r="J8" s="149" t="s">
        <v>99</v>
      </c>
      <c r="K8" s="2">
        <f xml:space="preserve"> K6-K7</f>
        <v>0</v>
      </c>
      <c r="L8" s="149" t="s">
        <v>99</v>
      </c>
      <c r="M8" s="2">
        <f xml:space="preserve"> M6-M7</f>
        <v>0</v>
      </c>
      <c r="N8" s="17"/>
      <c r="O8" s="1"/>
      <c r="P8" s="1"/>
      <c r="Q8" s="1"/>
      <c r="R8" s="1"/>
    </row>
    <row r="9" spans="1:18" ht="18.75" thickBot="1">
      <c r="A9" s="23"/>
      <c r="B9" s="10"/>
      <c r="C9" s="11"/>
      <c r="D9" s="10"/>
      <c r="E9" s="12"/>
      <c r="F9" s="10"/>
      <c r="G9" s="12"/>
      <c r="H9" s="10"/>
      <c r="I9" s="12"/>
      <c r="J9" s="10"/>
      <c r="K9" s="12"/>
      <c r="L9" s="10"/>
      <c r="M9" s="12"/>
      <c r="N9" s="18"/>
      <c r="O9" s="1"/>
      <c r="P9" s="1"/>
      <c r="Q9" s="1"/>
      <c r="R9" s="1"/>
    </row>
    <row r="10" spans="1:18" ht="18.75" thickBot="1">
      <c r="A10" s="86" t="s">
        <v>100</v>
      </c>
      <c r="B10" s="87" t="s">
        <v>102</v>
      </c>
      <c r="C10" s="88"/>
      <c r="D10" s="87" t="s">
        <v>102</v>
      </c>
      <c r="E10" s="89"/>
      <c r="F10" s="87" t="s">
        <v>102</v>
      </c>
      <c r="G10" s="89"/>
      <c r="H10" s="87" t="s">
        <v>102</v>
      </c>
      <c r="I10" s="89"/>
      <c r="J10" s="87" t="s">
        <v>102</v>
      </c>
      <c r="K10" s="89"/>
      <c r="L10" s="87" t="s">
        <v>102</v>
      </c>
      <c r="M10" s="89"/>
      <c r="N10" s="90" t="s">
        <v>108</v>
      </c>
      <c r="O10" s="1"/>
      <c r="P10" s="1"/>
      <c r="Q10" s="1"/>
      <c r="R10" s="1"/>
    </row>
    <row r="11" spans="1:18" ht="18">
      <c r="A11" s="80" t="s">
        <v>2</v>
      </c>
      <c r="B11" s="82"/>
      <c r="C11" s="60">
        <f xml:space="preserve"> B11*C8</f>
        <v>0</v>
      </c>
      <c r="D11" s="82"/>
      <c r="E11" s="65">
        <f xml:space="preserve"> D11*E8</f>
        <v>0</v>
      </c>
      <c r="F11" s="82"/>
      <c r="G11" s="65">
        <f xml:space="preserve"> F11*G8</f>
        <v>0</v>
      </c>
      <c r="H11" s="82"/>
      <c r="I11" s="65">
        <f xml:space="preserve"> H11*I8</f>
        <v>0</v>
      </c>
      <c r="J11" s="82"/>
      <c r="K11" s="65">
        <f xml:space="preserve"> J11*K8</f>
        <v>0</v>
      </c>
      <c r="L11" s="82"/>
      <c r="M11" s="65">
        <f xml:space="preserve"> L11*M8</f>
        <v>0</v>
      </c>
      <c r="N11" s="70">
        <f t="shared" ref="N11:N16" si="0" xml:space="preserve"> C11+E11+G11+I11+K11+M11</f>
        <v>0</v>
      </c>
      <c r="O11" s="1"/>
      <c r="P11" s="1"/>
      <c r="Q11" s="1"/>
      <c r="R11" s="1"/>
    </row>
    <row r="12" spans="1:18" ht="18">
      <c r="A12" s="81" t="s">
        <v>3</v>
      </c>
      <c r="B12" s="83"/>
      <c r="C12" s="61">
        <f xml:space="preserve"> B12*C8</f>
        <v>0</v>
      </c>
      <c r="D12" s="83"/>
      <c r="E12" s="66">
        <f xml:space="preserve"> D12*E8</f>
        <v>0</v>
      </c>
      <c r="F12" s="83"/>
      <c r="G12" s="66">
        <f xml:space="preserve"> F12*G8</f>
        <v>0</v>
      </c>
      <c r="H12" s="83"/>
      <c r="I12" s="66">
        <f xml:space="preserve"> H12*I8</f>
        <v>0</v>
      </c>
      <c r="J12" s="83"/>
      <c r="K12" s="66">
        <f xml:space="preserve"> J12*K8</f>
        <v>0</v>
      </c>
      <c r="L12" s="83"/>
      <c r="M12" s="66">
        <f xml:space="preserve"> L12*M8</f>
        <v>0</v>
      </c>
      <c r="N12" s="70">
        <f t="shared" si="0"/>
        <v>0</v>
      </c>
      <c r="O12" s="1"/>
      <c r="P12" s="1"/>
      <c r="Q12" s="1"/>
      <c r="R12" s="1"/>
    </row>
    <row r="13" spans="1:18" ht="18">
      <c r="A13" s="81" t="s">
        <v>4</v>
      </c>
      <c r="B13" s="83"/>
      <c r="C13" s="61">
        <f xml:space="preserve"> B13*C8</f>
        <v>0</v>
      </c>
      <c r="D13" s="83"/>
      <c r="E13" s="66">
        <f xml:space="preserve"> D13*E8</f>
        <v>0</v>
      </c>
      <c r="F13" s="83"/>
      <c r="G13" s="66">
        <f xml:space="preserve"> F13*G8</f>
        <v>0</v>
      </c>
      <c r="H13" s="83"/>
      <c r="I13" s="66">
        <f xml:space="preserve"> H13*I8</f>
        <v>0</v>
      </c>
      <c r="J13" s="83"/>
      <c r="K13" s="66">
        <f xml:space="preserve"> J13*K8</f>
        <v>0</v>
      </c>
      <c r="L13" s="83"/>
      <c r="M13" s="66">
        <f xml:space="preserve"> L13*M8</f>
        <v>0</v>
      </c>
      <c r="N13" s="70">
        <f t="shared" si="0"/>
        <v>0</v>
      </c>
      <c r="O13" s="1"/>
      <c r="P13" s="1"/>
      <c r="Q13" s="1"/>
      <c r="R13" s="1"/>
    </row>
    <row r="14" spans="1:18" ht="18.75" thickBot="1">
      <c r="A14" s="81" t="s">
        <v>0</v>
      </c>
      <c r="B14" s="83"/>
      <c r="C14" s="61">
        <f xml:space="preserve"> B14*C8</f>
        <v>0</v>
      </c>
      <c r="D14" s="83"/>
      <c r="E14" s="66">
        <f xml:space="preserve"> D14*E8</f>
        <v>0</v>
      </c>
      <c r="F14" s="83"/>
      <c r="G14" s="66">
        <f xml:space="preserve"> F14*G8</f>
        <v>0</v>
      </c>
      <c r="H14" s="83"/>
      <c r="I14" s="66">
        <f xml:space="preserve"> H14*I8</f>
        <v>0</v>
      </c>
      <c r="J14" s="83"/>
      <c r="K14" s="66">
        <f xml:space="preserve"> J14*K8</f>
        <v>0</v>
      </c>
      <c r="L14" s="83"/>
      <c r="M14" s="66">
        <f xml:space="preserve"> L14*M8</f>
        <v>0</v>
      </c>
      <c r="N14" s="70">
        <f t="shared" si="0"/>
        <v>0</v>
      </c>
      <c r="O14" s="1"/>
      <c r="P14" s="1"/>
      <c r="Q14" s="1"/>
      <c r="R14" s="1"/>
    </row>
    <row r="15" spans="1:18" ht="18">
      <c r="A15" s="24" t="s">
        <v>103</v>
      </c>
      <c r="B15" s="4"/>
      <c r="C15" s="62">
        <f>SUM(C11:C14)</f>
        <v>0</v>
      </c>
      <c r="D15" s="3"/>
      <c r="E15" s="67">
        <f>SUM(E11:E14)</f>
        <v>0</v>
      </c>
      <c r="F15" s="7"/>
      <c r="G15" s="67">
        <f>SUM(G11:G14)</f>
        <v>0</v>
      </c>
      <c r="H15" s="3"/>
      <c r="I15" s="67">
        <f>SUM(I11:I14)</f>
        <v>0</v>
      </c>
      <c r="J15" s="9"/>
      <c r="K15" s="67">
        <f>SUM(K11:K14)</f>
        <v>0</v>
      </c>
      <c r="L15" s="9"/>
      <c r="M15" s="67">
        <f>SUM(M11:M14)</f>
        <v>0</v>
      </c>
      <c r="N15" s="71">
        <f t="shared" si="0"/>
        <v>0</v>
      </c>
      <c r="O15" s="1"/>
      <c r="P15" s="1"/>
      <c r="Q15" s="1"/>
      <c r="R15" s="1"/>
    </row>
    <row r="16" spans="1:18" ht="18">
      <c r="A16" s="25" t="s">
        <v>104</v>
      </c>
      <c r="B16" s="22">
        <f>SUM(B11:B15)</f>
        <v>0</v>
      </c>
      <c r="C16" s="63">
        <f xml:space="preserve"> B16*C6</f>
        <v>0</v>
      </c>
      <c r="D16" s="22">
        <f>SUM(D11:D15)</f>
        <v>0</v>
      </c>
      <c r="E16" s="68">
        <f xml:space="preserve"> D16*E6</f>
        <v>0</v>
      </c>
      <c r="F16" s="22">
        <f>SUM(F11:F15)</f>
        <v>0</v>
      </c>
      <c r="G16" s="68">
        <f xml:space="preserve"> F16*G6</f>
        <v>0</v>
      </c>
      <c r="H16" s="22">
        <f>SUM(H11:H15)</f>
        <v>0</v>
      </c>
      <c r="I16" s="68">
        <f xml:space="preserve"> H16*I6</f>
        <v>0</v>
      </c>
      <c r="J16" s="22">
        <f>SUM(J11:J15)</f>
        <v>0</v>
      </c>
      <c r="K16" s="68">
        <f xml:space="preserve"> J16*K6</f>
        <v>0</v>
      </c>
      <c r="L16" s="22">
        <f>SUM(L11:L15)</f>
        <v>0</v>
      </c>
      <c r="M16" s="68">
        <f xml:space="preserve"> L16*M6</f>
        <v>0</v>
      </c>
      <c r="N16" s="72">
        <f t="shared" si="0"/>
        <v>0</v>
      </c>
      <c r="O16" s="1"/>
      <c r="P16" s="1"/>
      <c r="Q16" s="1"/>
      <c r="R16" s="1"/>
    </row>
    <row r="17" spans="1:18" ht="18.75" thickBot="1">
      <c r="A17" s="16" t="s">
        <v>105</v>
      </c>
      <c r="B17" s="5"/>
      <c r="C17" s="64">
        <f xml:space="preserve"> - B16*C7</f>
        <v>0</v>
      </c>
      <c r="D17" s="5"/>
      <c r="E17" s="69">
        <f xml:space="preserve"> -D16*E7</f>
        <v>0</v>
      </c>
      <c r="F17" s="5"/>
      <c r="G17" s="69">
        <f xml:space="preserve"> -F16*G7</f>
        <v>0</v>
      </c>
      <c r="H17" s="5"/>
      <c r="I17" s="69">
        <f xml:space="preserve"> -H16*I7</f>
        <v>0</v>
      </c>
      <c r="J17" s="5"/>
      <c r="K17" s="69">
        <f xml:space="preserve"> -J16*K7</f>
        <v>0</v>
      </c>
      <c r="L17" s="5"/>
      <c r="M17" s="69">
        <f xml:space="preserve"> -L16*M7</f>
        <v>0</v>
      </c>
      <c r="N17" s="73">
        <f>SUM(B17:M17)</f>
        <v>0</v>
      </c>
      <c r="O17" s="1"/>
      <c r="P17" s="1"/>
      <c r="Q17" s="1"/>
      <c r="R17" s="1"/>
    </row>
    <row r="18" spans="1:18" ht="18.75" thickBot="1">
      <c r="A18" s="15"/>
      <c r="B18" s="1"/>
      <c r="C18" s="1"/>
      <c r="D18" s="1"/>
      <c r="E18" s="1"/>
      <c r="F18" s="1"/>
      <c r="G18" s="1"/>
      <c r="H18" s="1"/>
      <c r="I18" s="1"/>
      <c r="J18" s="1"/>
      <c r="K18" s="1"/>
      <c r="L18" s="155"/>
      <c r="M18" s="91" t="s">
        <v>106</v>
      </c>
      <c r="N18" s="92" t="s">
        <v>107</v>
      </c>
      <c r="O18" s="54"/>
      <c r="P18" s="1"/>
      <c r="Q18" s="1"/>
      <c r="R18" s="1"/>
    </row>
    <row r="19" spans="1:18" ht="18.75" thickBot="1">
      <c r="A19" s="185" t="s">
        <v>182</v>
      </c>
      <c r="B19" s="186"/>
      <c r="C19" s="186"/>
      <c r="D19" s="187"/>
      <c r="E19" s="1"/>
      <c r="F19" s="1"/>
      <c r="G19" s="1"/>
      <c r="H19" s="1"/>
      <c r="I19" s="1"/>
      <c r="J19" s="1"/>
      <c r="K19" s="200" t="s">
        <v>110</v>
      </c>
      <c r="L19" s="201"/>
      <c r="M19" s="151">
        <f xml:space="preserve"> N16</f>
        <v>0</v>
      </c>
      <c r="N19" s="58">
        <f xml:space="preserve"> M19*12</f>
        <v>0</v>
      </c>
      <c r="O19" s="55"/>
      <c r="P19" s="1"/>
      <c r="Q19" s="1"/>
      <c r="R19" s="1"/>
    </row>
    <row r="20" spans="1:18" ht="18">
      <c r="A20" s="1"/>
      <c r="B20" s="1"/>
      <c r="C20" s="1"/>
      <c r="D20" s="1"/>
      <c r="E20" s="1"/>
      <c r="F20" s="1"/>
      <c r="G20" s="1"/>
      <c r="H20" s="1"/>
      <c r="I20" s="1"/>
      <c r="J20" s="1"/>
      <c r="K20" s="202" t="s">
        <v>109</v>
      </c>
      <c r="L20" s="203"/>
      <c r="M20" s="152">
        <f xml:space="preserve"> N17</f>
        <v>0</v>
      </c>
      <c r="N20" s="59">
        <f xml:space="preserve"> M20*12</f>
        <v>0</v>
      </c>
      <c r="O20" s="55"/>
      <c r="P20" s="1"/>
      <c r="Q20" s="1"/>
      <c r="R20" s="1"/>
    </row>
    <row r="21" spans="1:18" ht="18.75" thickBot="1">
      <c r="A21" s="1"/>
      <c r="B21" s="1"/>
      <c r="C21" s="1"/>
      <c r="D21" s="1"/>
      <c r="E21" s="1"/>
      <c r="F21" s="1"/>
      <c r="G21" s="1"/>
      <c r="H21" s="1"/>
      <c r="I21" s="1"/>
      <c r="J21" s="1"/>
      <c r="K21" s="202" t="s">
        <v>103</v>
      </c>
      <c r="L21" s="203"/>
      <c r="M21" s="153">
        <f xml:space="preserve"> N15</f>
        <v>0</v>
      </c>
      <c r="N21" s="59">
        <f xml:space="preserve"> M21*12</f>
        <v>0</v>
      </c>
      <c r="O21" s="55"/>
      <c r="P21" s="1"/>
      <c r="Q21" s="1"/>
      <c r="R21" s="1"/>
    </row>
    <row r="22" spans="1:18" ht="32.25" customHeight="1" thickBot="1">
      <c r="A22" s="1"/>
      <c r="B22" s="1"/>
      <c r="C22" s="1"/>
      <c r="D22" s="1"/>
      <c r="E22" s="1"/>
      <c r="F22" s="1"/>
      <c r="G22" s="1"/>
      <c r="H22" s="1"/>
      <c r="I22" s="1"/>
      <c r="J22" s="1"/>
      <c r="K22" s="204" t="s">
        <v>188</v>
      </c>
      <c r="L22" s="205"/>
      <c r="M22" s="154">
        <f>'Profitability calculation'!B44</f>
        <v>0</v>
      </c>
      <c r="N22" s="93">
        <f xml:space="preserve"> M22*12</f>
        <v>0</v>
      </c>
      <c r="O22" s="55"/>
      <c r="P22" s="1"/>
      <c r="Q22" s="1"/>
      <c r="R22" s="1"/>
    </row>
    <row r="23" spans="1:18" ht="18">
      <c r="A23" s="13" t="s">
        <v>185</v>
      </c>
      <c r="B23" s="1"/>
      <c r="C23" s="1"/>
      <c r="D23" s="1"/>
      <c r="E23" s="1"/>
      <c r="F23" s="1"/>
      <c r="G23" s="176" t="s">
        <v>183</v>
      </c>
      <c r="H23" s="177"/>
      <c r="I23" s="177"/>
      <c r="J23" s="180"/>
      <c r="K23" s="190" t="s">
        <v>187</v>
      </c>
      <c r="L23" s="191"/>
      <c r="M23" s="151">
        <f xml:space="preserve"> M21-M22</f>
        <v>0</v>
      </c>
      <c r="N23" s="59"/>
      <c r="O23" s="56"/>
      <c r="P23" s="1"/>
      <c r="Q23" s="1"/>
      <c r="R23" s="1"/>
    </row>
    <row r="24" spans="1:18" ht="18.75" thickBot="1">
      <c r="A24" s="1"/>
      <c r="B24" s="1"/>
      <c r="C24" s="1"/>
      <c r="D24" s="1"/>
      <c r="E24" s="1"/>
      <c r="F24" s="1"/>
      <c r="G24" s="183" t="s">
        <v>184</v>
      </c>
      <c r="H24" s="184"/>
      <c r="I24" s="184"/>
      <c r="J24" s="188"/>
      <c r="K24" s="198" t="s">
        <v>111</v>
      </c>
      <c r="L24" s="199"/>
      <c r="M24" s="196" t="str">
        <f>IF(M21&gt;M22,M22/M21,"Not enough sales margin")</f>
        <v>Not enough sales margin</v>
      </c>
      <c r="N24" s="197"/>
      <c r="O24" s="56"/>
      <c r="P24" s="1"/>
      <c r="Q24" s="1"/>
      <c r="R24" s="1"/>
    </row>
    <row r="25" spans="1:18" ht="18">
      <c r="A25" s="1"/>
      <c r="B25" s="1"/>
      <c r="C25" s="1"/>
      <c r="D25" s="1"/>
      <c r="E25" s="1"/>
      <c r="F25" s="1"/>
      <c r="G25" s="1"/>
      <c r="H25" s="1"/>
      <c r="I25" s="1"/>
      <c r="J25" s="1"/>
      <c r="K25" s="1"/>
      <c r="L25" s="14"/>
      <c r="M25" s="14"/>
      <c r="N25" s="14"/>
      <c r="O25" s="1"/>
      <c r="P25" s="1"/>
      <c r="Q25" s="1"/>
      <c r="R25" s="1"/>
    </row>
    <row r="26" spans="1:18" ht="18">
      <c r="A26" s="1"/>
      <c r="B26" s="1"/>
      <c r="C26" s="1"/>
      <c r="D26" s="1"/>
      <c r="E26" s="1"/>
      <c r="F26" s="1"/>
      <c r="G26" s="1"/>
      <c r="H26" s="1"/>
      <c r="K26" s="189" t="s">
        <v>189</v>
      </c>
      <c r="L26" s="189"/>
      <c r="M26" s="189"/>
      <c r="N26" s="150"/>
      <c r="O26" s="1"/>
      <c r="P26" s="1"/>
      <c r="Q26" s="1"/>
      <c r="R26" s="1"/>
    </row>
    <row r="27" spans="1:18" ht="18">
      <c r="A27" s="1"/>
      <c r="B27" s="1"/>
      <c r="C27" s="1"/>
      <c r="D27" s="1"/>
      <c r="E27" s="1"/>
      <c r="F27" s="1"/>
      <c r="G27" s="1"/>
      <c r="H27" s="1"/>
      <c r="I27" s="1"/>
      <c r="J27" s="1"/>
      <c r="K27" s="189" t="s">
        <v>186</v>
      </c>
      <c r="L27" s="189"/>
      <c r="M27" s="189"/>
      <c r="N27" s="150"/>
      <c r="O27" s="1"/>
      <c r="P27" s="1"/>
      <c r="Q27" s="1"/>
      <c r="R27" s="1"/>
    </row>
    <row r="28" spans="1:18" ht="18">
      <c r="A28" s="1"/>
      <c r="B28" s="1"/>
      <c r="C28" s="1"/>
      <c r="D28" s="1"/>
      <c r="E28" s="1"/>
      <c r="F28" s="1"/>
      <c r="G28" s="1"/>
      <c r="H28" s="1"/>
      <c r="I28" s="1"/>
      <c r="J28" s="1"/>
      <c r="K28" s="1"/>
      <c r="L28" s="1"/>
      <c r="M28" s="1"/>
      <c r="N28" s="1"/>
      <c r="O28" s="1"/>
      <c r="P28" s="1"/>
      <c r="Q28" s="1"/>
      <c r="R28" s="1"/>
    </row>
    <row r="29" spans="1:18" ht="18">
      <c r="A29" s="1"/>
      <c r="B29" s="1"/>
      <c r="C29" s="1"/>
      <c r="D29" s="1"/>
      <c r="E29" s="1"/>
      <c r="F29" s="1"/>
      <c r="G29" s="1"/>
      <c r="H29" s="1"/>
      <c r="I29" s="1"/>
      <c r="J29" s="1"/>
      <c r="K29" s="1"/>
      <c r="L29" s="1"/>
      <c r="M29" s="1"/>
      <c r="N29" s="1"/>
      <c r="O29" s="1"/>
      <c r="P29" s="1"/>
      <c r="Q29" s="1"/>
      <c r="R29" s="1"/>
    </row>
    <row r="30" spans="1:18" ht="18">
      <c r="A30" s="1"/>
      <c r="B30" s="1"/>
      <c r="C30" s="1"/>
      <c r="D30" s="1"/>
      <c r="E30" s="1"/>
      <c r="F30" s="1"/>
      <c r="G30" s="1"/>
      <c r="H30" s="1"/>
      <c r="I30" s="1"/>
      <c r="J30" s="1"/>
      <c r="K30" s="1"/>
      <c r="L30" s="57"/>
      <c r="M30" s="150"/>
      <c r="N30" s="150"/>
      <c r="O30" s="1"/>
      <c r="P30" s="1"/>
      <c r="Q30" s="1"/>
      <c r="R30" s="1"/>
    </row>
    <row r="31" spans="1:18" ht="18">
      <c r="A31" s="1"/>
      <c r="B31" s="1"/>
      <c r="C31" s="1"/>
      <c r="D31" s="1"/>
      <c r="E31" s="1"/>
      <c r="G31" s="1"/>
      <c r="H31" s="1"/>
      <c r="I31" s="1"/>
      <c r="J31" s="1"/>
      <c r="K31" s="1"/>
      <c r="L31" s="1"/>
      <c r="M31" s="1"/>
      <c r="N31" s="1"/>
      <c r="O31" s="1"/>
      <c r="P31" s="1"/>
      <c r="Q31" s="1"/>
      <c r="R31" s="1"/>
    </row>
    <row r="32" spans="1:18" ht="18">
      <c r="A32" s="1"/>
      <c r="B32" s="1"/>
      <c r="C32" s="1"/>
      <c r="D32" s="1"/>
      <c r="E32" s="1"/>
      <c r="F32" s="1"/>
      <c r="G32" s="1"/>
      <c r="H32" s="1"/>
      <c r="I32" s="1"/>
      <c r="J32" s="1"/>
      <c r="K32" s="1"/>
      <c r="L32" s="1"/>
      <c r="M32" s="1"/>
      <c r="N32" s="1"/>
      <c r="O32" s="1"/>
      <c r="P32" s="1"/>
      <c r="Q32" s="1"/>
      <c r="R32" s="1"/>
    </row>
    <row r="33" spans="1:18" ht="18">
      <c r="A33" s="1"/>
      <c r="B33" s="1"/>
      <c r="C33" s="1"/>
      <c r="D33" s="1"/>
      <c r="E33" s="1"/>
      <c r="F33" s="1"/>
      <c r="G33" s="1"/>
      <c r="H33" s="1"/>
      <c r="I33" s="1"/>
      <c r="J33" s="1"/>
      <c r="K33" s="1"/>
      <c r="L33" s="1"/>
      <c r="M33" s="1"/>
      <c r="N33" s="1"/>
      <c r="O33" s="1"/>
      <c r="P33" s="1"/>
      <c r="Q33" s="1"/>
      <c r="R33" s="1"/>
    </row>
    <row r="34" spans="1:18" ht="18">
      <c r="A34" s="1"/>
      <c r="B34" s="1"/>
      <c r="C34" s="1"/>
      <c r="D34" s="1"/>
      <c r="E34" s="1"/>
      <c r="F34" s="1"/>
      <c r="G34" s="1"/>
      <c r="H34" s="1"/>
      <c r="I34" s="1"/>
      <c r="J34" s="1"/>
      <c r="K34" s="1"/>
      <c r="L34" s="1"/>
      <c r="M34" s="1"/>
      <c r="N34" s="1"/>
      <c r="O34" s="1"/>
      <c r="P34" s="1"/>
      <c r="Q34" s="1"/>
      <c r="R34" s="1"/>
    </row>
    <row r="35" spans="1:18" ht="18">
      <c r="A35" s="1"/>
      <c r="B35" s="1"/>
      <c r="C35" s="1"/>
      <c r="D35" s="1"/>
      <c r="E35" s="1"/>
      <c r="F35" s="1"/>
      <c r="G35" s="1"/>
      <c r="H35" s="1"/>
      <c r="I35" s="1"/>
      <c r="J35" s="1"/>
      <c r="K35" s="1"/>
      <c r="L35" s="1"/>
      <c r="M35" s="1"/>
      <c r="N35" s="1"/>
      <c r="O35" s="1"/>
      <c r="P35" s="1"/>
      <c r="Q35" s="1"/>
      <c r="R35" s="1"/>
    </row>
    <row r="36" spans="1:18" ht="18">
      <c r="A36" s="1"/>
      <c r="B36" s="1"/>
      <c r="C36" s="1"/>
      <c r="D36" s="1"/>
      <c r="E36" s="1"/>
      <c r="F36" s="1"/>
      <c r="G36" s="1"/>
      <c r="H36" s="1"/>
      <c r="I36" s="1"/>
      <c r="J36" s="1"/>
      <c r="K36" s="1"/>
      <c r="L36" s="1"/>
      <c r="M36" s="1"/>
      <c r="N36" s="1"/>
      <c r="O36" s="1"/>
      <c r="P36" s="1"/>
      <c r="Q36" s="1"/>
      <c r="R36" s="1"/>
    </row>
  </sheetData>
  <mergeCells count="20">
    <mergeCell ref="A3:A4"/>
    <mergeCell ref="C3:C4"/>
    <mergeCell ref="E3:E4"/>
    <mergeCell ref="G3:G4"/>
    <mergeCell ref="I3:I4"/>
    <mergeCell ref="B3:B4"/>
    <mergeCell ref="D3:D4"/>
    <mergeCell ref="F3:F4"/>
    <mergeCell ref="H3:H4"/>
    <mergeCell ref="K23:L23"/>
    <mergeCell ref="K3:K4"/>
    <mergeCell ref="J3:J4"/>
    <mergeCell ref="L3:L4"/>
    <mergeCell ref="M24:N24"/>
    <mergeCell ref="K24:L24"/>
    <mergeCell ref="M3:M4"/>
    <mergeCell ref="K19:L19"/>
    <mergeCell ref="K20:L20"/>
    <mergeCell ref="K21:L21"/>
    <mergeCell ref="K22:L22"/>
  </mergeCells>
  <pageMargins left="0.31496062992125984" right="0.31496062992125984" top="0.74803149606299213" bottom="0.74803149606299213"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Investment calculation</vt:lpstr>
      <vt:lpstr>Profitability calculation</vt:lpstr>
      <vt:lpstr>Monthly sales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Päivi Lahtelin-Laine</dc:creator>
  <cp:lastModifiedBy>Sophia Sironen</cp:lastModifiedBy>
  <cp:lastPrinted>2018-10-09T06:24:34Z</cp:lastPrinted>
  <dcterms:created xsi:type="dcterms:W3CDTF">2018-04-09T12:36:31Z</dcterms:created>
  <dcterms:modified xsi:type="dcterms:W3CDTF">2024-01-05T07:57:09Z</dcterms:modified>
</cp:coreProperties>
</file>